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/>
  <workbookPr/>
  <mc:AlternateContent xmlns:mc="http://schemas.openxmlformats.org/markup-compatibility/2006">
    <mc:Choice Requires="x15">
      <x15ac:absPath xmlns:x15ac="http://schemas.microsoft.com/office/spreadsheetml/2010/11/ac" url="C:\Users\pfalcon\Desktop\Información tardía CRC 2018\"/>
    </mc:Choice>
  </mc:AlternateContent>
  <bookViews>
    <workbookView xWindow="0" yWindow="0" windowWidth="19200" windowHeight="6940" activeTab="1" xr2:uid="{00000000-000D-0000-FFFF-FFFF00000000}"/>
  </bookViews>
  <sheets>
    <sheet name="Gasto Social" sheetId="3" r:id="rId1"/>
    <sheet name="Gasto directo infancia" sheetId="2" r:id="rId2"/>
    <sheet name="Presupuesto Seniaf" sheetId="4" r:id="rId3"/>
    <sheet name="Hoja1" sheetId="1" r:id="rId4"/>
  </sheets>
  <externalReferences>
    <externalReference r:id="rId5"/>
  </externalReferences>
  <definedNames>
    <definedName name="_xlnm.Print_Area" localSheetId="0">'Gasto Social'!$A$1:$S$142</definedName>
    <definedName name="_xlnm.Print_Titles" localSheetId="1">'Gasto directo infancia'!$1:$6</definedName>
    <definedName name="_xlnm.Print_Titles" localSheetId="0">'Gasto Social'!$1:$5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4" l="1"/>
  <c r="L10" i="4"/>
  <c r="K8" i="4"/>
  <c r="K9" i="4"/>
  <c r="K10" i="4"/>
  <c r="H8" i="4"/>
  <c r="G8" i="4"/>
  <c r="L8" i="4" s="1"/>
  <c r="F8" i="4"/>
  <c r="E8" i="4"/>
  <c r="D8" i="4"/>
  <c r="C8" i="4"/>
  <c r="B8" i="4"/>
  <c r="C29" i="2" l="1"/>
  <c r="D29" i="2"/>
  <c r="E29" i="2"/>
  <c r="B29" i="2"/>
  <c r="C27" i="2"/>
  <c r="D27" i="2"/>
  <c r="E27" i="2"/>
  <c r="B27" i="2"/>
  <c r="L138" i="3" l="1"/>
  <c r="K138" i="3"/>
  <c r="J138" i="3"/>
  <c r="I138" i="3"/>
  <c r="H138" i="3"/>
  <c r="G138" i="3"/>
  <c r="F138" i="3"/>
  <c r="E138" i="3"/>
  <c r="D138" i="3"/>
  <c r="C138" i="3"/>
  <c r="B138" i="3"/>
  <c r="L137" i="3"/>
  <c r="K137" i="3"/>
  <c r="J137" i="3"/>
  <c r="I137" i="3"/>
  <c r="H137" i="3"/>
  <c r="G137" i="3"/>
  <c r="F137" i="3"/>
  <c r="E137" i="3"/>
  <c r="D137" i="3"/>
  <c r="C137" i="3"/>
  <c r="B137" i="3"/>
  <c r="L135" i="3"/>
  <c r="K135" i="3"/>
  <c r="J135" i="3"/>
  <c r="I135" i="3"/>
  <c r="H135" i="3"/>
  <c r="G135" i="3"/>
  <c r="F135" i="3"/>
  <c r="E135" i="3"/>
  <c r="D135" i="3"/>
  <c r="C135" i="3"/>
  <c r="L134" i="3"/>
  <c r="K134" i="3"/>
  <c r="J134" i="3"/>
  <c r="I134" i="3"/>
  <c r="H134" i="3"/>
  <c r="G134" i="3"/>
  <c r="F134" i="3"/>
  <c r="E134" i="3"/>
  <c r="D134" i="3"/>
  <c r="C134" i="3"/>
  <c r="L133" i="3"/>
  <c r="K133" i="3"/>
  <c r="J133" i="3"/>
  <c r="I133" i="3"/>
  <c r="H133" i="3"/>
  <c r="G133" i="3"/>
  <c r="F133" i="3"/>
  <c r="E133" i="3"/>
  <c r="D133" i="3"/>
  <c r="C133" i="3"/>
  <c r="L132" i="3"/>
  <c r="K132" i="3"/>
  <c r="J132" i="3"/>
  <c r="I132" i="3"/>
  <c r="H132" i="3"/>
  <c r="G132" i="3"/>
  <c r="F132" i="3"/>
  <c r="E132" i="3"/>
  <c r="D132" i="3"/>
  <c r="C132" i="3"/>
  <c r="L131" i="3"/>
  <c r="K131" i="3"/>
  <c r="J131" i="3"/>
  <c r="I131" i="3"/>
  <c r="H131" i="3"/>
  <c r="G131" i="3"/>
  <c r="F131" i="3"/>
  <c r="E131" i="3"/>
  <c r="D131" i="3"/>
  <c r="C131" i="3"/>
  <c r="L130" i="3"/>
  <c r="K130" i="3"/>
  <c r="J130" i="3"/>
  <c r="I130" i="3"/>
  <c r="H130" i="3"/>
  <c r="G130" i="3"/>
  <c r="F130" i="3"/>
  <c r="E130" i="3"/>
  <c r="D130" i="3"/>
  <c r="C130" i="3"/>
  <c r="L129" i="3"/>
  <c r="K129" i="3"/>
  <c r="K127" i="3" s="1"/>
  <c r="J129" i="3"/>
  <c r="I129" i="3"/>
  <c r="H129" i="3"/>
  <c r="G129" i="3"/>
  <c r="G127" i="3" s="1"/>
  <c r="F129" i="3"/>
  <c r="E129" i="3"/>
  <c r="D129" i="3"/>
  <c r="C129" i="3"/>
  <c r="C127" i="3" s="1"/>
  <c r="B129" i="3"/>
  <c r="L128" i="3"/>
  <c r="L127" i="3" s="1"/>
  <c r="K128" i="3"/>
  <c r="J128" i="3"/>
  <c r="I128" i="3"/>
  <c r="H128" i="3"/>
  <c r="H127" i="3" s="1"/>
  <c r="G128" i="3"/>
  <c r="F128" i="3"/>
  <c r="E128" i="3"/>
  <c r="D128" i="3"/>
  <c r="D127" i="3" s="1"/>
  <c r="C128" i="3"/>
  <c r="B128" i="3"/>
  <c r="I127" i="3"/>
  <c r="E127" i="3"/>
  <c r="R126" i="3"/>
  <c r="Q126" i="3"/>
  <c r="P126" i="3"/>
  <c r="O126" i="3"/>
  <c r="N126" i="3"/>
  <c r="M126" i="3"/>
  <c r="R125" i="3"/>
  <c r="Q125" i="3"/>
  <c r="P125" i="3"/>
  <c r="O125" i="3"/>
  <c r="N125" i="3"/>
  <c r="M125" i="3"/>
  <c r="L123" i="3"/>
  <c r="K123" i="3"/>
  <c r="J123" i="3"/>
  <c r="I123" i="3"/>
  <c r="H123" i="3"/>
  <c r="G123" i="3"/>
  <c r="F123" i="3"/>
  <c r="E123" i="3"/>
  <c r="D123" i="3"/>
  <c r="C123" i="3"/>
  <c r="B123" i="3"/>
  <c r="L122" i="3"/>
  <c r="K122" i="3"/>
  <c r="J122" i="3"/>
  <c r="I122" i="3"/>
  <c r="H122" i="3"/>
  <c r="G122" i="3"/>
  <c r="F122" i="3"/>
  <c r="E122" i="3"/>
  <c r="D122" i="3"/>
  <c r="C122" i="3"/>
  <c r="B122" i="3"/>
  <c r="L120" i="3"/>
  <c r="K120" i="3"/>
  <c r="J120" i="3"/>
  <c r="I120" i="3"/>
  <c r="H120" i="3"/>
  <c r="G120" i="3"/>
  <c r="F120" i="3"/>
  <c r="E120" i="3"/>
  <c r="D120" i="3"/>
  <c r="C120" i="3"/>
  <c r="L119" i="3"/>
  <c r="K119" i="3"/>
  <c r="J119" i="3"/>
  <c r="I119" i="3"/>
  <c r="H119" i="3"/>
  <c r="G119" i="3"/>
  <c r="F119" i="3"/>
  <c r="E119" i="3"/>
  <c r="D119" i="3"/>
  <c r="C119" i="3"/>
  <c r="L118" i="3"/>
  <c r="K118" i="3"/>
  <c r="J118" i="3"/>
  <c r="I118" i="3"/>
  <c r="H118" i="3"/>
  <c r="G118" i="3"/>
  <c r="F118" i="3"/>
  <c r="E118" i="3"/>
  <c r="D118" i="3"/>
  <c r="C118" i="3"/>
  <c r="L117" i="3"/>
  <c r="K117" i="3"/>
  <c r="J117" i="3"/>
  <c r="I117" i="3"/>
  <c r="H117" i="3"/>
  <c r="G117" i="3"/>
  <c r="F117" i="3"/>
  <c r="E117" i="3"/>
  <c r="D117" i="3"/>
  <c r="C117" i="3"/>
  <c r="L116" i="3"/>
  <c r="K116" i="3"/>
  <c r="J116" i="3"/>
  <c r="I116" i="3"/>
  <c r="H116" i="3"/>
  <c r="G116" i="3"/>
  <c r="F116" i="3"/>
  <c r="E116" i="3"/>
  <c r="D116" i="3"/>
  <c r="C116" i="3"/>
  <c r="L115" i="3"/>
  <c r="K115" i="3"/>
  <c r="J115" i="3"/>
  <c r="I115" i="3"/>
  <c r="H115" i="3"/>
  <c r="G115" i="3"/>
  <c r="F115" i="3"/>
  <c r="E115" i="3"/>
  <c r="D115" i="3"/>
  <c r="C115" i="3"/>
  <c r="L114" i="3"/>
  <c r="K114" i="3"/>
  <c r="K112" i="3" s="1"/>
  <c r="J114" i="3"/>
  <c r="I114" i="3"/>
  <c r="H114" i="3"/>
  <c r="G114" i="3"/>
  <c r="F114" i="3"/>
  <c r="E114" i="3"/>
  <c r="D114" i="3"/>
  <c r="C114" i="3"/>
  <c r="B114" i="3"/>
  <c r="B112" i="3" s="1"/>
  <c r="L113" i="3"/>
  <c r="L112" i="3" s="1"/>
  <c r="K113" i="3"/>
  <c r="J113" i="3"/>
  <c r="I113" i="3"/>
  <c r="H113" i="3"/>
  <c r="H112" i="3" s="1"/>
  <c r="G113" i="3"/>
  <c r="F113" i="3"/>
  <c r="E113" i="3"/>
  <c r="D113" i="3"/>
  <c r="C113" i="3"/>
  <c r="B113" i="3"/>
  <c r="J112" i="3"/>
  <c r="G112" i="3"/>
  <c r="F112" i="3"/>
  <c r="D112" i="3"/>
  <c r="C112" i="3"/>
  <c r="R111" i="3"/>
  <c r="Q111" i="3"/>
  <c r="P111" i="3"/>
  <c r="O111" i="3"/>
  <c r="N111" i="3"/>
  <c r="M111" i="3"/>
  <c r="R110" i="3"/>
  <c r="Q110" i="3"/>
  <c r="P110" i="3"/>
  <c r="O110" i="3"/>
  <c r="N110" i="3"/>
  <c r="M110" i="3"/>
  <c r="M119" i="3" s="1"/>
  <c r="L108" i="3"/>
  <c r="K108" i="3"/>
  <c r="J108" i="3"/>
  <c r="I108" i="3"/>
  <c r="H108" i="3"/>
  <c r="G108" i="3"/>
  <c r="F108" i="3"/>
  <c r="E108" i="3"/>
  <c r="D108" i="3"/>
  <c r="C108" i="3"/>
  <c r="B108" i="3"/>
  <c r="L107" i="3"/>
  <c r="K107" i="3"/>
  <c r="J107" i="3"/>
  <c r="I107" i="3"/>
  <c r="H107" i="3"/>
  <c r="G107" i="3"/>
  <c r="F107" i="3"/>
  <c r="E107" i="3"/>
  <c r="D107" i="3"/>
  <c r="C107" i="3"/>
  <c r="B107" i="3"/>
  <c r="L105" i="3"/>
  <c r="K105" i="3"/>
  <c r="J105" i="3"/>
  <c r="I105" i="3"/>
  <c r="H105" i="3"/>
  <c r="G105" i="3"/>
  <c r="F105" i="3"/>
  <c r="E105" i="3"/>
  <c r="D105" i="3"/>
  <c r="C105" i="3"/>
  <c r="L104" i="3"/>
  <c r="K104" i="3"/>
  <c r="J104" i="3"/>
  <c r="I104" i="3"/>
  <c r="H104" i="3"/>
  <c r="G104" i="3"/>
  <c r="F104" i="3"/>
  <c r="E104" i="3"/>
  <c r="D104" i="3"/>
  <c r="C104" i="3"/>
  <c r="L103" i="3"/>
  <c r="K103" i="3"/>
  <c r="J103" i="3"/>
  <c r="I103" i="3"/>
  <c r="H103" i="3"/>
  <c r="G103" i="3"/>
  <c r="F103" i="3"/>
  <c r="E103" i="3"/>
  <c r="D103" i="3"/>
  <c r="C103" i="3"/>
  <c r="L102" i="3"/>
  <c r="K102" i="3"/>
  <c r="J102" i="3"/>
  <c r="I102" i="3"/>
  <c r="H102" i="3"/>
  <c r="G102" i="3"/>
  <c r="F102" i="3"/>
  <c r="E102" i="3"/>
  <c r="D102" i="3"/>
  <c r="C102" i="3"/>
  <c r="L101" i="3"/>
  <c r="K101" i="3"/>
  <c r="J101" i="3"/>
  <c r="I101" i="3"/>
  <c r="H101" i="3"/>
  <c r="G101" i="3"/>
  <c r="F101" i="3"/>
  <c r="E101" i="3"/>
  <c r="D101" i="3"/>
  <c r="C101" i="3"/>
  <c r="L100" i="3"/>
  <c r="K100" i="3"/>
  <c r="J100" i="3"/>
  <c r="I100" i="3"/>
  <c r="H100" i="3"/>
  <c r="G100" i="3"/>
  <c r="F100" i="3"/>
  <c r="E100" i="3"/>
  <c r="D100" i="3"/>
  <c r="C100" i="3"/>
  <c r="L99" i="3"/>
  <c r="K99" i="3"/>
  <c r="J99" i="3"/>
  <c r="I99" i="3"/>
  <c r="H99" i="3"/>
  <c r="G99" i="3"/>
  <c r="F99" i="3"/>
  <c r="E99" i="3"/>
  <c r="D99" i="3"/>
  <c r="C99" i="3"/>
  <c r="B99" i="3"/>
  <c r="L98" i="3"/>
  <c r="K98" i="3"/>
  <c r="J98" i="3"/>
  <c r="I98" i="3"/>
  <c r="H98" i="3"/>
  <c r="G98" i="3"/>
  <c r="F98" i="3"/>
  <c r="E98" i="3"/>
  <c r="D98" i="3"/>
  <c r="C98" i="3"/>
  <c r="B98" i="3"/>
  <c r="K97" i="3"/>
  <c r="H97" i="3"/>
  <c r="G97" i="3"/>
  <c r="C97" i="3"/>
  <c r="R96" i="3"/>
  <c r="Q96" i="3"/>
  <c r="P96" i="3"/>
  <c r="O96" i="3"/>
  <c r="N96" i="3"/>
  <c r="M96" i="3"/>
  <c r="M102" i="3" s="1"/>
  <c r="R95" i="3"/>
  <c r="Q95" i="3"/>
  <c r="P95" i="3"/>
  <c r="O95" i="3"/>
  <c r="N95" i="3"/>
  <c r="M95" i="3"/>
  <c r="L93" i="3"/>
  <c r="K93" i="3"/>
  <c r="J93" i="3"/>
  <c r="I93" i="3"/>
  <c r="H93" i="3"/>
  <c r="G93" i="3"/>
  <c r="F93" i="3"/>
  <c r="E93" i="3"/>
  <c r="D93" i="3"/>
  <c r="C93" i="3"/>
  <c r="B93" i="3"/>
  <c r="L92" i="3"/>
  <c r="K92" i="3"/>
  <c r="J92" i="3"/>
  <c r="I92" i="3"/>
  <c r="H92" i="3"/>
  <c r="G92" i="3"/>
  <c r="F92" i="3"/>
  <c r="E92" i="3"/>
  <c r="D92" i="3"/>
  <c r="C92" i="3"/>
  <c r="B92" i="3"/>
  <c r="L90" i="3"/>
  <c r="K90" i="3"/>
  <c r="J90" i="3"/>
  <c r="I90" i="3"/>
  <c r="H90" i="3"/>
  <c r="G90" i="3"/>
  <c r="F90" i="3"/>
  <c r="E90" i="3"/>
  <c r="D90" i="3"/>
  <c r="C90" i="3"/>
  <c r="L89" i="3"/>
  <c r="K89" i="3"/>
  <c r="J89" i="3"/>
  <c r="I89" i="3"/>
  <c r="H89" i="3"/>
  <c r="G89" i="3"/>
  <c r="F89" i="3"/>
  <c r="E89" i="3"/>
  <c r="D89" i="3"/>
  <c r="C89" i="3"/>
  <c r="L88" i="3"/>
  <c r="K88" i="3"/>
  <c r="J88" i="3"/>
  <c r="I88" i="3"/>
  <c r="H88" i="3"/>
  <c r="G88" i="3"/>
  <c r="F88" i="3"/>
  <c r="E88" i="3"/>
  <c r="D88" i="3"/>
  <c r="C88" i="3"/>
  <c r="L87" i="3"/>
  <c r="K87" i="3"/>
  <c r="J87" i="3"/>
  <c r="I87" i="3"/>
  <c r="H87" i="3"/>
  <c r="G87" i="3"/>
  <c r="F87" i="3"/>
  <c r="E87" i="3"/>
  <c r="D87" i="3"/>
  <c r="C87" i="3"/>
  <c r="L86" i="3"/>
  <c r="K86" i="3"/>
  <c r="J86" i="3"/>
  <c r="I86" i="3"/>
  <c r="H86" i="3"/>
  <c r="G86" i="3"/>
  <c r="F86" i="3"/>
  <c r="E86" i="3"/>
  <c r="D86" i="3"/>
  <c r="C86" i="3"/>
  <c r="L85" i="3"/>
  <c r="K85" i="3"/>
  <c r="J85" i="3"/>
  <c r="I85" i="3"/>
  <c r="H85" i="3"/>
  <c r="G85" i="3"/>
  <c r="F85" i="3"/>
  <c r="E85" i="3"/>
  <c r="D85" i="3"/>
  <c r="C85" i="3"/>
  <c r="L84" i="3"/>
  <c r="K84" i="3"/>
  <c r="J84" i="3"/>
  <c r="I84" i="3"/>
  <c r="H84" i="3"/>
  <c r="G84" i="3"/>
  <c r="F84" i="3"/>
  <c r="E84" i="3"/>
  <c r="D84" i="3"/>
  <c r="C84" i="3"/>
  <c r="B84" i="3"/>
  <c r="L83" i="3"/>
  <c r="L82" i="3" s="1"/>
  <c r="K83" i="3"/>
  <c r="K82" i="3" s="1"/>
  <c r="J83" i="3"/>
  <c r="I83" i="3"/>
  <c r="H83" i="3"/>
  <c r="H82" i="3" s="1"/>
  <c r="G83" i="3"/>
  <c r="G82" i="3" s="1"/>
  <c r="F83" i="3"/>
  <c r="E83" i="3"/>
  <c r="E82" i="3" s="1"/>
  <c r="D83" i="3"/>
  <c r="D82" i="3" s="1"/>
  <c r="C83" i="3"/>
  <c r="C82" i="3" s="1"/>
  <c r="B83" i="3"/>
  <c r="I82" i="3"/>
  <c r="R81" i="3"/>
  <c r="Q81" i="3"/>
  <c r="P81" i="3"/>
  <c r="O81" i="3"/>
  <c r="N81" i="3"/>
  <c r="M81" i="3"/>
  <c r="R80" i="3"/>
  <c r="Q80" i="3"/>
  <c r="P80" i="3"/>
  <c r="O80" i="3"/>
  <c r="N80" i="3"/>
  <c r="M80" i="3"/>
  <c r="L78" i="3"/>
  <c r="K78" i="3"/>
  <c r="J78" i="3"/>
  <c r="I78" i="3"/>
  <c r="H78" i="3"/>
  <c r="G78" i="3"/>
  <c r="F78" i="3"/>
  <c r="E78" i="3"/>
  <c r="D78" i="3"/>
  <c r="C78" i="3"/>
  <c r="B78" i="3"/>
  <c r="L77" i="3"/>
  <c r="K77" i="3"/>
  <c r="J77" i="3"/>
  <c r="I77" i="3"/>
  <c r="H77" i="3"/>
  <c r="G77" i="3"/>
  <c r="F77" i="3"/>
  <c r="E77" i="3"/>
  <c r="D77" i="3"/>
  <c r="C77" i="3"/>
  <c r="B77" i="3"/>
  <c r="L75" i="3"/>
  <c r="K75" i="3"/>
  <c r="J75" i="3"/>
  <c r="I75" i="3"/>
  <c r="H75" i="3"/>
  <c r="G75" i="3"/>
  <c r="F75" i="3"/>
  <c r="E75" i="3"/>
  <c r="D75" i="3"/>
  <c r="C75" i="3"/>
  <c r="L74" i="3"/>
  <c r="K74" i="3"/>
  <c r="J74" i="3"/>
  <c r="I74" i="3"/>
  <c r="H74" i="3"/>
  <c r="G74" i="3"/>
  <c r="F74" i="3"/>
  <c r="E74" i="3"/>
  <c r="D74" i="3"/>
  <c r="C74" i="3"/>
  <c r="L73" i="3"/>
  <c r="K73" i="3"/>
  <c r="J73" i="3"/>
  <c r="I73" i="3"/>
  <c r="H73" i="3"/>
  <c r="G73" i="3"/>
  <c r="F73" i="3"/>
  <c r="E73" i="3"/>
  <c r="D73" i="3"/>
  <c r="C73" i="3"/>
  <c r="L72" i="3"/>
  <c r="K72" i="3"/>
  <c r="J72" i="3"/>
  <c r="I72" i="3"/>
  <c r="H72" i="3"/>
  <c r="G72" i="3"/>
  <c r="F72" i="3"/>
  <c r="E72" i="3"/>
  <c r="D72" i="3"/>
  <c r="C72" i="3"/>
  <c r="L71" i="3"/>
  <c r="K71" i="3"/>
  <c r="J71" i="3"/>
  <c r="I71" i="3"/>
  <c r="H71" i="3"/>
  <c r="G71" i="3"/>
  <c r="F71" i="3"/>
  <c r="E71" i="3"/>
  <c r="D71" i="3"/>
  <c r="C71" i="3"/>
  <c r="L70" i="3"/>
  <c r="K70" i="3"/>
  <c r="J70" i="3"/>
  <c r="I70" i="3"/>
  <c r="H70" i="3"/>
  <c r="G70" i="3"/>
  <c r="F70" i="3"/>
  <c r="E70" i="3"/>
  <c r="D70" i="3"/>
  <c r="C70" i="3"/>
  <c r="L69" i="3"/>
  <c r="K69" i="3"/>
  <c r="J69" i="3"/>
  <c r="J67" i="3" s="1"/>
  <c r="I69" i="3"/>
  <c r="H69" i="3"/>
  <c r="G69" i="3"/>
  <c r="F69" i="3"/>
  <c r="E69" i="3"/>
  <c r="D69" i="3"/>
  <c r="C69" i="3"/>
  <c r="B69" i="3"/>
  <c r="B67" i="3" s="1"/>
  <c r="L68" i="3"/>
  <c r="L67" i="3" s="1"/>
  <c r="K68" i="3"/>
  <c r="J68" i="3"/>
  <c r="I68" i="3"/>
  <c r="H68" i="3"/>
  <c r="H67" i="3" s="1"/>
  <c r="G68" i="3"/>
  <c r="F68" i="3"/>
  <c r="F67" i="3" s="1"/>
  <c r="E68" i="3"/>
  <c r="E67" i="3" s="1"/>
  <c r="D68" i="3"/>
  <c r="D67" i="3" s="1"/>
  <c r="C68" i="3"/>
  <c r="B68" i="3"/>
  <c r="I67" i="3"/>
  <c r="R66" i="3"/>
  <c r="Q66" i="3"/>
  <c r="P66" i="3"/>
  <c r="O66" i="3"/>
  <c r="N66" i="3"/>
  <c r="M66" i="3"/>
  <c r="M72" i="3" s="1"/>
  <c r="R65" i="3"/>
  <c r="Q65" i="3"/>
  <c r="P65" i="3"/>
  <c r="O65" i="3"/>
  <c r="N65" i="3"/>
  <c r="M65" i="3"/>
  <c r="R63" i="3"/>
  <c r="Q63" i="3"/>
  <c r="P63" i="3"/>
  <c r="P78" i="3" s="1"/>
  <c r="O63" i="3"/>
  <c r="N63" i="3"/>
  <c r="M63" i="3"/>
  <c r="R62" i="3"/>
  <c r="R137" i="3" s="1"/>
  <c r="Q62" i="3"/>
  <c r="P62" i="3"/>
  <c r="O62" i="3"/>
  <c r="O122" i="3" s="1"/>
  <c r="N62" i="3"/>
  <c r="N137" i="3" s="1"/>
  <c r="M62" i="3"/>
  <c r="M53" i="3"/>
  <c r="L53" i="3"/>
  <c r="K53" i="3"/>
  <c r="J53" i="3"/>
  <c r="I53" i="3"/>
  <c r="H53" i="3"/>
  <c r="G53" i="3"/>
  <c r="F53" i="3"/>
  <c r="E53" i="3"/>
  <c r="D53" i="3"/>
  <c r="C53" i="3"/>
  <c r="M52" i="3"/>
  <c r="L52" i="3"/>
  <c r="K52" i="3"/>
  <c r="J52" i="3"/>
  <c r="I52" i="3"/>
  <c r="H52" i="3"/>
  <c r="G52" i="3"/>
  <c r="F52" i="3"/>
  <c r="E52" i="3"/>
  <c r="D52" i="3"/>
  <c r="C52" i="3"/>
  <c r="M51" i="3"/>
  <c r="L51" i="3"/>
  <c r="K51" i="3"/>
  <c r="J51" i="3"/>
  <c r="I51" i="3"/>
  <c r="H51" i="3"/>
  <c r="G51" i="3"/>
  <c r="F51" i="3"/>
  <c r="E51" i="3"/>
  <c r="D51" i="3"/>
  <c r="C51" i="3"/>
  <c r="M50" i="3"/>
  <c r="L50" i="3"/>
  <c r="K50" i="3"/>
  <c r="J50" i="3"/>
  <c r="I50" i="3"/>
  <c r="H50" i="3"/>
  <c r="G50" i="3"/>
  <c r="F50" i="3"/>
  <c r="E50" i="3"/>
  <c r="D50" i="3"/>
  <c r="C50" i="3"/>
  <c r="M49" i="3"/>
  <c r="L49" i="3"/>
  <c r="K49" i="3"/>
  <c r="J49" i="3"/>
  <c r="I49" i="3"/>
  <c r="H49" i="3"/>
  <c r="G49" i="3"/>
  <c r="F49" i="3"/>
  <c r="E49" i="3"/>
  <c r="D49" i="3"/>
  <c r="C49" i="3"/>
  <c r="L48" i="3"/>
  <c r="K48" i="3"/>
  <c r="J48" i="3"/>
  <c r="M47" i="3"/>
  <c r="L47" i="3"/>
  <c r="K47" i="3"/>
  <c r="J47" i="3"/>
  <c r="I47" i="3"/>
  <c r="H47" i="3"/>
  <c r="G47" i="3"/>
  <c r="F47" i="3"/>
  <c r="E47" i="3"/>
  <c r="D47" i="3"/>
  <c r="C47" i="3"/>
  <c r="M46" i="3"/>
  <c r="L46" i="3"/>
  <c r="K46" i="3"/>
  <c r="J46" i="3"/>
  <c r="I46" i="3"/>
  <c r="H46" i="3"/>
  <c r="G46" i="3"/>
  <c r="F46" i="3"/>
  <c r="E46" i="3"/>
  <c r="D46" i="3"/>
  <c r="C46" i="3"/>
  <c r="M45" i="3"/>
  <c r="L45" i="3"/>
  <c r="K45" i="3"/>
  <c r="J45" i="3"/>
  <c r="I45" i="3"/>
  <c r="H45" i="3"/>
  <c r="G45" i="3"/>
  <c r="F45" i="3"/>
  <c r="E45" i="3"/>
  <c r="D45" i="3"/>
  <c r="C45" i="3"/>
  <c r="M44" i="3"/>
  <c r="L44" i="3"/>
  <c r="K44" i="3"/>
  <c r="J44" i="3"/>
  <c r="I44" i="3"/>
  <c r="H44" i="3"/>
  <c r="G44" i="3"/>
  <c r="F44" i="3"/>
  <c r="E44" i="3"/>
  <c r="D44" i="3"/>
  <c r="C44" i="3"/>
  <c r="M43" i="3"/>
  <c r="L43" i="3"/>
  <c r="K43" i="3"/>
  <c r="J43" i="3"/>
  <c r="I43" i="3"/>
  <c r="H43" i="3"/>
  <c r="G43" i="3"/>
  <c r="F43" i="3"/>
  <c r="E43" i="3"/>
  <c r="D43" i="3"/>
  <c r="C43" i="3"/>
  <c r="L42" i="3"/>
  <c r="L41" i="3"/>
  <c r="K41" i="3"/>
  <c r="J41" i="3"/>
  <c r="I41" i="3"/>
  <c r="H41" i="3"/>
  <c r="G41" i="3"/>
  <c r="F41" i="3"/>
  <c r="E41" i="3"/>
  <c r="D41" i="3"/>
  <c r="C41" i="3"/>
  <c r="B41" i="3"/>
  <c r="L40" i="3"/>
  <c r="K40" i="3"/>
  <c r="J40" i="3"/>
  <c r="I40" i="3"/>
  <c r="H40" i="3"/>
  <c r="G40" i="3"/>
  <c r="F40" i="3"/>
  <c r="E40" i="3"/>
  <c r="D40" i="3"/>
  <c r="C40" i="3"/>
  <c r="B40" i="3"/>
  <c r="L39" i="3"/>
  <c r="K39" i="3"/>
  <c r="J39" i="3"/>
  <c r="I39" i="3"/>
  <c r="H39" i="3"/>
  <c r="H36" i="3" s="1"/>
  <c r="G39" i="3"/>
  <c r="F39" i="3"/>
  <c r="E39" i="3"/>
  <c r="D39" i="3"/>
  <c r="C39" i="3"/>
  <c r="B39" i="3"/>
  <c r="L38" i="3"/>
  <c r="K38" i="3"/>
  <c r="J38" i="3"/>
  <c r="I38" i="3"/>
  <c r="H38" i="3"/>
  <c r="G38" i="3"/>
  <c r="F38" i="3"/>
  <c r="E38" i="3"/>
  <c r="D38" i="3"/>
  <c r="C38" i="3"/>
  <c r="B38" i="3"/>
  <c r="L37" i="3"/>
  <c r="K37" i="3"/>
  <c r="J37" i="3"/>
  <c r="I37" i="3"/>
  <c r="I36" i="3" s="1"/>
  <c r="H37" i="3"/>
  <c r="G37" i="3"/>
  <c r="F37" i="3"/>
  <c r="E37" i="3"/>
  <c r="E36" i="3" s="1"/>
  <c r="D37" i="3"/>
  <c r="C37" i="3"/>
  <c r="B37" i="3"/>
  <c r="L36" i="3"/>
  <c r="D36" i="3"/>
  <c r="R35" i="3"/>
  <c r="Q35" i="3"/>
  <c r="P35" i="3"/>
  <c r="O35" i="3"/>
  <c r="N35" i="3"/>
  <c r="N47" i="3" s="1"/>
  <c r="R34" i="3"/>
  <c r="Q34" i="3"/>
  <c r="P34" i="3"/>
  <c r="O34" i="3"/>
  <c r="N34" i="3"/>
  <c r="N46" i="3" s="1"/>
  <c r="R33" i="3"/>
  <c r="Q33" i="3"/>
  <c r="P33" i="3"/>
  <c r="O33" i="3"/>
  <c r="N33" i="3"/>
  <c r="R32" i="3"/>
  <c r="Q32" i="3"/>
  <c r="P32" i="3"/>
  <c r="O32" i="3"/>
  <c r="N32" i="3"/>
  <c r="R31" i="3"/>
  <c r="Q31" i="3"/>
  <c r="P31" i="3"/>
  <c r="O31" i="3"/>
  <c r="N31" i="3"/>
  <c r="N43" i="3" s="1"/>
  <c r="M30" i="3"/>
  <c r="M42" i="3" s="1"/>
  <c r="L24" i="3"/>
  <c r="L22" i="3" s="1"/>
  <c r="K24" i="3"/>
  <c r="J24" i="3"/>
  <c r="I24" i="3"/>
  <c r="H24" i="3"/>
  <c r="G24" i="3"/>
  <c r="F24" i="3"/>
  <c r="E24" i="3"/>
  <c r="D24" i="3"/>
  <c r="D22" i="3" s="1"/>
  <c r="C24" i="3"/>
  <c r="B24" i="3"/>
  <c r="L23" i="3"/>
  <c r="K23" i="3"/>
  <c r="K22" i="3" s="1"/>
  <c r="J23" i="3"/>
  <c r="J22" i="3" s="1"/>
  <c r="I23" i="3"/>
  <c r="I22" i="3" s="1"/>
  <c r="H23" i="3"/>
  <c r="G23" i="3"/>
  <c r="F23" i="3"/>
  <c r="F22" i="3" s="1"/>
  <c r="E23" i="3"/>
  <c r="E22" i="3" s="1"/>
  <c r="D23" i="3"/>
  <c r="C23" i="3"/>
  <c r="C22" i="3" s="1"/>
  <c r="B23" i="3"/>
  <c r="B22" i="3" s="1"/>
  <c r="H22" i="3"/>
  <c r="G22" i="3"/>
  <c r="L20" i="3"/>
  <c r="K20" i="3"/>
  <c r="J20" i="3"/>
  <c r="I20" i="3"/>
  <c r="H20" i="3"/>
  <c r="G20" i="3"/>
  <c r="F20" i="3"/>
  <c r="E20" i="3"/>
  <c r="D20" i="3"/>
  <c r="C20" i="3"/>
  <c r="L19" i="3"/>
  <c r="K19" i="3"/>
  <c r="J19" i="3"/>
  <c r="I19" i="3"/>
  <c r="H19" i="3"/>
  <c r="G19" i="3"/>
  <c r="F19" i="3"/>
  <c r="E19" i="3"/>
  <c r="D19" i="3"/>
  <c r="C19" i="3"/>
  <c r="L18" i="3"/>
  <c r="K18" i="3"/>
  <c r="J18" i="3"/>
  <c r="I18" i="3"/>
  <c r="H18" i="3"/>
  <c r="G18" i="3"/>
  <c r="F18" i="3"/>
  <c r="E18" i="3"/>
  <c r="D18" i="3"/>
  <c r="C18" i="3"/>
  <c r="L16" i="3"/>
  <c r="K16" i="3"/>
  <c r="J16" i="3"/>
  <c r="I16" i="3"/>
  <c r="H16" i="3"/>
  <c r="G16" i="3"/>
  <c r="F16" i="3"/>
  <c r="E16" i="3"/>
  <c r="D16" i="3"/>
  <c r="C16" i="3"/>
  <c r="L15" i="3"/>
  <c r="K15" i="3"/>
  <c r="J15" i="3"/>
  <c r="I15" i="3"/>
  <c r="H15" i="3"/>
  <c r="G15" i="3"/>
  <c r="F15" i="3"/>
  <c r="E15" i="3"/>
  <c r="D15" i="3"/>
  <c r="C15" i="3"/>
  <c r="L14" i="3"/>
  <c r="K14" i="3"/>
  <c r="J14" i="3"/>
  <c r="I14" i="3"/>
  <c r="H14" i="3"/>
  <c r="G14" i="3"/>
  <c r="F14" i="3"/>
  <c r="E14" i="3"/>
  <c r="D14" i="3"/>
  <c r="C14" i="3"/>
  <c r="S12" i="3"/>
  <c r="R12" i="3"/>
  <c r="Q12" i="3"/>
  <c r="P12" i="3"/>
  <c r="O12" i="3"/>
  <c r="N12" i="3"/>
  <c r="M12" i="3"/>
  <c r="M20" i="3" s="1"/>
  <c r="S11" i="3"/>
  <c r="R11" i="3"/>
  <c r="Q11" i="3"/>
  <c r="P11" i="3"/>
  <c r="O11" i="3"/>
  <c r="N11" i="3"/>
  <c r="M11" i="3"/>
  <c r="M15" i="3" s="1"/>
  <c r="F36" i="3" l="1"/>
  <c r="I97" i="3"/>
  <c r="I112" i="3"/>
  <c r="M10" i="3"/>
  <c r="M14" i="3" s="1"/>
  <c r="D97" i="3"/>
  <c r="L97" i="3"/>
  <c r="B36" i="3"/>
  <c r="J36" i="3"/>
  <c r="E97" i="3"/>
  <c r="E112" i="3"/>
  <c r="C36" i="3"/>
  <c r="G36" i="3"/>
  <c r="K36" i="3"/>
  <c r="C67" i="3"/>
  <c r="G67" i="3"/>
  <c r="K67" i="3"/>
  <c r="B82" i="3"/>
  <c r="F82" i="3"/>
  <c r="J82" i="3"/>
  <c r="B97" i="3"/>
  <c r="F97" i="3"/>
  <c r="J97" i="3"/>
  <c r="B127" i="3"/>
  <c r="F127" i="3"/>
  <c r="J127" i="3"/>
  <c r="N19" i="3"/>
  <c r="R19" i="3"/>
  <c r="P79" i="3"/>
  <c r="P84" i="3" s="1"/>
  <c r="O117" i="3"/>
  <c r="O132" i="3"/>
  <c r="R77" i="3"/>
  <c r="P75" i="3"/>
  <c r="N104" i="3"/>
  <c r="R104" i="3"/>
  <c r="P94" i="3"/>
  <c r="P99" i="3" s="1"/>
  <c r="N131" i="3"/>
  <c r="R131" i="3"/>
  <c r="O30" i="3"/>
  <c r="O41" i="3" s="1"/>
  <c r="M61" i="3"/>
  <c r="Q61" i="3"/>
  <c r="O94" i="3"/>
  <c r="O109" i="3"/>
  <c r="O114" i="3" s="1"/>
  <c r="P30" i="3"/>
  <c r="P39" i="3" s="1"/>
  <c r="M92" i="3"/>
  <c r="P117" i="3"/>
  <c r="Q72" i="3"/>
  <c r="Q102" i="3"/>
  <c r="R119" i="3"/>
  <c r="N124" i="3"/>
  <c r="N129" i="3" s="1"/>
  <c r="Q20" i="3"/>
  <c r="Q43" i="3"/>
  <c r="O51" i="3"/>
  <c r="Q47" i="3"/>
  <c r="R61" i="3"/>
  <c r="P74" i="3"/>
  <c r="N72" i="3"/>
  <c r="R72" i="3"/>
  <c r="O86" i="3"/>
  <c r="P101" i="3"/>
  <c r="M123" i="3"/>
  <c r="Q120" i="3"/>
  <c r="R124" i="3"/>
  <c r="R128" i="3" s="1"/>
  <c r="O44" i="3"/>
  <c r="N119" i="3"/>
  <c r="Q10" i="3"/>
  <c r="Q23" i="3" s="1"/>
  <c r="N20" i="3"/>
  <c r="Q44" i="3"/>
  <c r="R47" i="3"/>
  <c r="M77" i="3"/>
  <c r="Q77" i="3"/>
  <c r="P89" i="3"/>
  <c r="N87" i="3"/>
  <c r="R87" i="3"/>
  <c r="Q116" i="3"/>
  <c r="O72" i="3"/>
  <c r="Q74" i="3"/>
  <c r="O99" i="3"/>
  <c r="O19" i="3"/>
  <c r="S19" i="3"/>
  <c r="P16" i="3"/>
  <c r="N53" i="3"/>
  <c r="N64" i="3"/>
  <c r="N69" i="3" s="1"/>
  <c r="N71" i="3"/>
  <c r="R71" i="3"/>
  <c r="O78" i="3"/>
  <c r="P71" i="3"/>
  <c r="M79" i="3"/>
  <c r="M85" i="3" s="1"/>
  <c r="O107" i="3"/>
  <c r="P102" i="3"/>
  <c r="N109" i="3"/>
  <c r="N114" i="3" s="1"/>
  <c r="Q119" i="3"/>
  <c r="M116" i="3"/>
  <c r="M124" i="3"/>
  <c r="M129" i="3" s="1"/>
  <c r="M137" i="3"/>
  <c r="Q137" i="3"/>
  <c r="N132" i="3"/>
  <c r="R132" i="3"/>
  <c r="N10" i="3"/>
  <c r="R10" i="3"/>
  <c r="N15" i="3"/>
  <c r="Q30" i="3"/>
  <c r="N61" i="3"/>
  <c r="Q64" i="3"/>
  <c r="M120" i="3"/>
  <c r="N130" i="3"/>
  <c r="M134" i="3"/>
  <c r="R15" i="3"/>
  <c r="M64" i="3"/>
  <c r="M68" i="3" s="1"/>
  <c r="N24" i="3"/>
  <c r="R24" i="3"/>
  <c r="Q15" i="3"/>
  <c r="M16" i="3"/>
  <c r="R20" i="3"/>
  <c r="R43" i="3"/>
  <c r="P50" i="3"/>
  <c r="O61" i="3"/>
  <c r="R64" i="3"/>
  <c r="M74" i="3"/>
  <c r="N77" i="3"/>
  <c r="Q79" i="3"/>
  <c r="Q84" i="3" s="1"/>
  <c r="N105" i="3"/>
  <c r="O104" i="3"/>
  <c r="R109" i="3"/>
  <c r="O116" i="3"/>
  <c r="Q124" i="3"/>
  <c r="Q134" i="3"/>
  <c r="Q16" i="3"/>
  <c r="R23" i="3"/>
  <c r="R22" i="3" s="1"/>
  <c r="M41" i="3"/>
  <c r="O10" i="3"/>
  <c r="O23" i="3" s="1"/>
  <c r="S10" i="3"/>
  <c r="S24" i="3" s="1"/>
  <c r="O15" i="3"/>
  <c r="S15" i="3"/>
  <c r="N16" i="3"/>
  <c r="R16" i="3"/>
  <c r="M18" i="3"/>
  <c r="P19" i="3"/>
  <c r="O20" i="3"/>
  <c r="S20" i="3"/>
  <c r="M24" i="3"/>
  <c r="Q24" i="3"/>
  <c r="N30" i="3"/>
  <c r="N40" i="3" s="1"/>
  <c r="R30" i="3"/>
  <c r="P49" i="3"/>
  <c r="N44" i="3"/>
  <c r="N50" i="3"/>
  <c r="R44" i="3"/>
  <c r="R50" i="3"/>
  <c r="P45" i="3"/>
  <c r="N52" i="3"/>
  <c r="R52" i="3"/>
  <c r="P47" i="3"/>
  <c r="P53" i="3"/>
  <c r="P41" i="3"/>
  <c r="P37" i="3"/>
  <c r="R46" i="3"/>
  <c r="R53" i="3"/>
  <c r="P107" i="3"/>
  <c r="P61" i="3"/>
  <c r="N86" i="3"/>
  <c r="N89" i="3"/>
  <c r="N92" i="3"/>
  <c r="N79" i="3"/>
  <c r="R86" i="3"/>
  <c r="R89" i="3"/>
  <c r="R92" i="3"/>
  <c r="R79" i="3"/>
  <c r="R84" i="3" s="1"/>
  <c r="O87" i="3"/>
  <c r="O90" i="3"/>
  <c r="O79" i="3"/>
  <c r="O93" i="3"/>
  <c r="N23" i="3"/>
  <c r="M48" i="3"/>
  <c r="M40" i="3"/>
  <c r="O47" i="3"/>
  <c r="O53" i="3"/>
  <c r="M38" i="3"/>
  <c r="P43" i="3"/>
  <c r="P10" i="3"/>
  <c r="P15" i="3"/>
  <c r="O16" i="3"/>
  <c r="S16" i="3"/>
  <c r="M19" i="3"/>
  <c r="Q19" i="3"/>
  <c r="P20" i="3"/>
  <c r="Q49" i="3"/>
  <c r="O50" i="3"/>
  <c r="Q45" i="3"/>
  <c r="Q51" i="3"/>
  <c r="O46" i="3"/>
  <c r="Q53" i="3"/>
  <c r="M37" i="3"/>
  <c r="M39" i="3"/>
  <c r="O40" i="3"/>
  <c r="P44" i="3"/>
  <c r="N49" i="3"/>
  <c r="O71" i="3"/>
  <c r="O74" i="3"/>
  <c r="O77" i="3"/>
  <c r="O64" i="3"/>
  <c r="O68" i="3" s="1"/>
  <c r="P64" i="3"/>
  <c r="P69" i="3" s="1"/>
  <c r="P72" i="3"/>
  <c r="P24" i="3"/>
  <c r="O43" i="3"/>
  <c r="O49" i="3"/>
  <c r="Q46" i="3"/>
  <c r="Q52" i="3"/>
  <c r="Q40" i="3"/>
  <c r="N45" i="3"/>
  <c r="N51" i="3"/>
  <c r="R45" i="3"/>
  <c r="R51" i="3"/>
  <c r="P46" i="3"/>
  <c r="P52" i="3"/>
  <c r="P38" i="3"/>
  <c r="N39" i="3"/>
  <c r="O45" i="3"/>
  <c r="R49" i="3"/>
  <c r="Q50" i="3"/>
  <c r="P51" i="3"/>
  <c r="O52" i="3"/>
  <c r="Q68" i="3"/>
  <c r="M71" i="3"/>
  <c r="Q71" i="3"/>
  <c r="N74" i="3"/>
  <c r="R74" i="3"/>
  <c r="M75" i="3"/>
  <c r="Q75" i="3"/>
  <c r="M78" i="3"/>
  <c r="Q78" i="3"/>
  <c r="O89" i="3"/>
  <c r="O92" i="3"/>
  <c r="P87" i="3"/>
  <c r="P93" i="3"/>
  <c r="P90" i="3"/>
  <c r="Q92" i="3"/>
  <c r="M108" i="3"/>
  <c r="Q108" i="3"/>
  <c r="N122" i="3"/>
  <c r="R122" i="3"/>
  <c r="O138" i="3"/>
  <c r="N75" i="3"/>
  <c r="R75" i="3"/>
  <c r="P77" i="3"/>
  <c r="N78" i="3"/>
  <c r="R78" i="3"/>
  <c r="P92" i="3"/>
  <c r="P86" i="3"/>
  <c r="M87" i="3"/>
  <c r="M93" i="3"/>
  <c r="M90" i="3"/>
  <c r="Q87" i="3"/>
  <c r="Q93" i="3"/>
  <c r="Q90" i="3"/>
  <c r="M101" i="3"/>
  <c r="M104" i="3"/>
  <c r="M107" i="3"/>
  <c r="M94" i="3"/>
  <c r="M98" i="3" s="1"/>
  <c r="Q101" i="3"/>
  <c r="Q104" i="3"/>
  <c r="Q107" i="3"/>
  <c r="Q94" i="3"/>
  <c r="N94" i="3"/>
  <c r="N99" i="3" s="1"/>
  <c r="N102" i="3"/>
  <c r="R94" i="3"/>
  <c r="R99" i="3" s="1"/>
  <c r="R102" i="3"/>
  <c r="N101" i="3"/>
  <c r="R105" i="3"/>
  <c r="N108" i="3"/>
  <c r="P123" i="3"/>
  <c r="O131" i="3"/>
  <c r="O134" i="3"/>
  <c r="O137" i="3"/>
  <c r="O124" i="3"/>
  <c r="O128" i="3" s="1"/>
  <c r="P124" i="3"/>
  <c r="P129" i="3" s="1"/>
  <c r="P132" i="3"/>
  <c r="P135" i="3"/>
  <c r="Q69" i="3"/>
  <c r="O75" i="3"/>
  <c r="M86" i="3"/>
  <c r="M89" i="3"/>
  <c r="Q86" i="3"/>
  <c r="Q89" i="3"/>
  <c r="N93" i="3"/>
  <c r="N90" i="3"/>
  <c r="R93" i="3"/>
  <c r="R90" i="3"/>
  <c r="R101" i="3"/>
  <c r="R108" i="3"/>
  <c r="P116" i="3"/>
  <c r="P119" i="3"/>
  <c r="P122" i="3"/>
  <c r="P109" i="3"/>
  <c r="P113" i="3" s="1"/>
  <c r="M109" i="3"/>
  <c r="M117" i="3"/>
  <c r="Q109" i="3"/>
  <c r="Q117" i="3"/>
  <c r="Q123" i="3"/>
  <c r="P134" i="3"/>
  <c r="P131" i="3"/>
  <c r="P138" i="3"/>
  <c r="O98" i="3"/>
  <c r="O97" i="3" s="1"/>
  <c r="O101" i="3"/>
  <c r="P104" i="3"/>
  <c r="O105" i="3"/>
  <c r="O108" i="3"/>
  <c r="N116" i="3"/>
  <c r="R116" i="3"/>
  <c r="O119" i="3"/>
  <c r="N120" i="3"/>
  <c r="R120" i="3"/>
  <c r="N123" i="3"/>
  <c r="R123" i="3"/>
  <c r="M128" i="3"/>
  <c r="M131" i="3"/>
  <c r="Q131" i="3"/>
  <c r="N134" i="3"/>
  <c r="R134" i="3"/>
  <c r="M135" i="3"/>
  <c r="Q135" i="3"/>
  <c r="M138" i="3"/>
  <c r="Q138" i="3"/>
  <c r="P98" i="3"/>
  <c r="O102" i="3"/>
  <c r="P105" i="3"/>
  <c r="N107" i="3"/>
  <c r="R107" i="3"/>
  <c r="P108" i="3"/>
  <c r="N117" i="3"/>
  <c r="R117" i="3"/>
  <c r="O120" i="3"/>
  <c r="M122" i="3"/>
  <c r="Q122" i="3"/>
  <c r="O123" i="3"/>
  <c r="M132" i="3"/>
  <c r="Q132" i="3"/>
  <c r="N135" i="3"/>
  <c r="R135" i="3"/>
  <c r="P137" i="3"/>
  <c r="N138" i="3"/>
  <c r="R138" i="3"/>
  <c r="M105" i="3"/>
  <c r="Q105" i="3"/>
  <c r="P120" i="3"/>
  <c r="O135" i="3"/>
  <c r="C77" i="2"/>
  <c r="D77" i="2"/>
  <c r="E77" i="2"/>
  <c r="B77" i="2"/>
  <c r="C18" i="2"/>
  <c r="D18" i="2"/>
  <c r="E18" i="2"/>
  <c r="B18" i="2"/>
  <c r="C13" i="2"/>
  <c r="D13" i="2"/>
  <c r="D11" i="2" s="1"/>
  <c r="E13" i="2"/>
  <c r="B13" i="2"/>
  <c r="M22" i="3" l="1"/>
  <c r="P97" i="3"/>
  <c r="O129" i="3"/>
  <c r="O127" i="3" s="1"/>
  <c r="M23" i="3"/>
  <c r="N14" i="3"/>
  <c r="N73" i="3"/>
  <c r="P83" i="3"/>
  <c r="P82" i="3" s="1"/>
  <c r="M88" i="3"/>
  <c r="P40" i="3"/>
  <c r="M84" i="3"/>
  <c r="M82" i="3" s="1"/>
  <c r="R129" i="3"/>
  <c r="R127" i="3" s="1"/>
  <c r="M83" i="3"/>
  <c r="Q48" i="3"/>
  <c r="P100" i="3"/>
  <c r="Q18" i="3"/>
  <c r="P103" i="3"/>
  <c r="Q38" i="3"/>
  <c r="N128" i="3"/>
  <c r="N127" i="3" s="1"/>
  <c r="Q42" i="3"/>
  <c r="Q37" i="3"/>
  <c r="P88" i="3"/>
  <c r="R14" i="3"/>
  <c r="Q22" i="3"/>
  <c r="R18" i="3"/>
  <c r="N133" i="3"/>
  <c r="O103" i="3"/>
  <c r="Q41" i="3"/>
  <c r="O113" i="3"/>
  <c r="O112" i="3" s="1"/>
  <c r="P114" i="3"/>
  <c r="P112" i="3" s="1"/>
  <c r="N68" i="3"/>
  <c r="N67" i="3" s="1"/>
  <c r="P48" i="3"/>
  <c r="O39" i="3"/>
  <c r="N41" i="3"/>
  <c r="R130" i="3"/>
  <c r="N113" i="3"/>
  <c r="M69" i="3"/>
  <c r="N37" i="3"/>
  <c r="N36" i="3" s="1"/>
  <c r="P42" i="3"/>
  <c r="O38" i="3"/>
  <c r="O118" i="3"/>
  <c r="O115" i="3"/>
  <c r="O37" i="3"/>
  <c r="N18" i="3"/>
  <c r="S23" i="3"/>
  <c r="S22" i="3" s="1"/>
  <c r="N38" i="3"/>
  <c r="Q39" i="3"/>
  <c r="Q36" i="3" s="1"/>
  <c r="R70" i="3"/>
  <c r="R73" i="3"/>
  <c r="R114" i="3"/>
  <c r="R113" i="3"/>
  <c r="Q88" i="3"/>
  <c r="O84" i="3"/>
  <c r="R83" i="3"/>
  <c r="R82" i="3" s="1"/>
  <c r="R69" i="3"/>
  <c r="Q83" i="3"/>
  <c r="Q82" i="3" s="1"/>
  <c r="Q129" i="3"/>
  <c r="Q128" i="3"/>
  <c r="N112" i="3"/>
  <c r="M99" i="3"/>
  <c r="M97" i="3" s="1"/>
  <c r="R133" i="3"/>
  <c r="R68" i="3"/>
  <c r="O69" i="3"/>
  <c r="O67" i="3" s="1"/>
  <c r="Q85" i="3"/>
  <c r="M73" i="3"/>
  <c r="M70" i="3"/>
  <c r="M133" i="3"/>
  <c r="M130" i="3"/>
  <c r="N70" i="3"/>
  <c r="M127" i="3"/>
  <c r="N22" i="3"/>
  <c r="P23" i="3"/>
  <c r="P22" i="3" s="1"/>
  <c r="M115" i="3"/>
  <c r="M118" i="3"/>
  <c r="N115" i="3"/>
  <c r="M113" i="3"/>
  <c r="Q73" i="3"/>
  <c r="N85" i="3"/>
  <c r="N88" i="3"/>
  <c r="Q115" i="3"/>
  <c r="Q118" i="3"/>
  <c r="R115" i="3"/>
  <c r="Q113" i="3"/>
  <c r="M114" i="3"/>
  <c r="M100" i="3"/>
  <c r="M103" i="3"/>
  <c r="Q67" i="3"/>
  <c r="M36" i="3"/>
  <c r="N118" i="3"/>
  <c r="N83" i="3"/>
  <c r="P36" i="3"/>
  <c r="R40" i="3"/>
  <c r="N48" i="3"/>
  <c r="N42" i="3"/>
  <c r="N84" i="3"/>
  <c r="Q100" i="3"/>
  <c r="Q103" i="3"/>
  <c r="P70" i="3"/>
  <c r="P73" i="3"/>
  <c r="P68" i="3"/>
  <c r="P67" i="3" s="1"/>
  <c r="Q70" i="3"/>
  <c r="R48" i="3"/>
  <c r="R42" i="3"/>
  <c r="O18" i="3"/>
  <c r="O14" i="3"/>
  <c r="Q114" i="3"/>
  <c r="P115" i="3"/>
  <c r="P118" i="3"/>
  <c r="O130" i="3"/>
  <c r="O133" i="3"/>
  <c r="R118" i="3"/>
  <c r="N100" i="3"/>
  <c r="N103" i="3"/>
  <c r="O100" i="3"/>
  <c r="N98" i="3"/>
  <c r="N97" i="3" s="1"/>
  <c r="M67" i="3"/>
  <c r="R41" i="3"/>
  <c r="R37" i="3"/>
  <c r="P18" i="3"/>
  <c r="P14" i="3"/>
  <c r="O48" i="3"/>
  <c r="Q99" i="3"/>
  <c r="P130" i="3"/>
  <c r="P133" i="3"/>
  <c r="P128" i="3"/>
  <c r="P127" i="3" s="1"/>
  <c r="Q130" i="3"/>
  <c r="Q133" i="3"/>
  <c r="R100" i="3"/>
  <c r="R103" i="3"/>
  <c r="R98" i="3"/>
  <c r="R97" i="3" s="1"/>
  <c r="Q98" i="3"/>
  <c r="O70" i="3"/>
  <c r="O73" i="3"/>
  <c r="O88" i="3"/>
  <c r="O85" i="3"/>
  <c r="O83" i="3"/>
  <c r="O82" i="3" s="1"/>
  <c r="P85" i="3"/>
  <c r="R85" i="3"/>
  <c r="R88" i="3"/>
  <c r="R38" i="3"/>
  <c r="S18" i="3"/>
  <c r="S14" i="3"/>
  <c r="R39" i="3"/>
  <c r="O42" i="3"/>
  <c r="Q14" i="3"/>
  <c r="O24" i="3"/>
  <c r="O22" i="3" s="1"/>
  <c r="C69" i="2"/>
  <c r="D69" i="2"/>
  <c r="E69" i="2"/>
  <c r="B69" i="2"/>
  <c r="C66" i="2"/>
  <c r="D66" i="2"/>
  <c r="E66" i="2"/>
  <c r="B66" i="2"/>
  <c r="C63" i="2"/>
  <c r="C46" i="2" s="1"/>
  <c r="D63" i="2"/>
  <c r="D46" i="2" s="1"/>
  <c r="E63" i="2"/>
  <c r="E46" i="2" s="1"/>
  <c r="B63" i="2"/>
  <c r="B46" i="2" s="1"/>
  <c r="B11" i="2"/>
  <c r="C11" i="2"/>
  <c r="E11" i="2"/>
  <c r="O36" i="3" l="1"/>
  <c r="Q127" i="3"/>
  <c r="R112" i="3"/>
  <c r="R67" i="3"/>
  <c r="N82" i="3"/>
  <c r="E9" i="2"/>
  <c r="E7" i="2" s="1"/>
  <c r="D9" i="2"/>
  <c r="C9" i="2"/>
  <c r="C7" i="2" s="1"/>
  <c r="Q112" i="3"/>
  <c r="Q97" i="3"/>
  <c r="R36" i="3"/>
  <c r="M112" i="3"/>
  <c r="B9" i="2"/>
  <c r="B7" i="2" s="1"/>
  <c r="D7" i="2" l="1"/>
</calcChain>
</file>

<file path=xl/sharedStrings.xml><?xml version="1.0" encoding="utf-8"?>
<sst xmlns="http://schemas.openxmlformats.org/spreadsheetml/2006/main" count="226" uniqueCount="107">
  <si>
    <t>MINISTERIO DE ECONOMIA Y FINANZAS</t>
  </si>
  <si>
    <t>SECTOR DE LA ACTIVIDAD ECONOMICA</t>
  </si>
  <si>
    <t>PRESUPUESTO LEY 1</t>
  </si>
  <si>
    <t>CREDITO ADICIONAL 2</t>
  </si>
  <si>
    <t>PRESUPUESTO MODIFICADO</t>
  </si>
  <si>
    <t>EJECUTADO</t>
  </si>
  <si>
    <t>Total Educación</t>
  </si>
  <si>
    <t>Ministerio de Educación</t>
  </si>
  <si>
    <t>IFARHU</t>
  </si>
  <si>
    <t>Instituto Panameño de Habilitación Especial</t>
  </si>
  <si>
    <t>Atención a la Primera Infancia</t>
  </si>
  <si>
    <t>LOTERÍA NACIONAL DE BENEFICENCIA</t>
  </si>
  <si>
    <t>Asoc.Pro Nut.Infantil-Nutre Hogar</t>
  </si>
  <si>
    <t>Hospital Materno Inf. Jose Domingo de Obaldia</t>
  </si>
  <si>
    <t>Total Salud</t>
  </si>
  <si>
    <t>Ministerio de salud</t>
  </si>
  <si>
    <t>Patronato del Hospital Jose Domingo de Obaldia / Salud Materno-infantil</t>
  </si>
  <si>
    <t>Fortalecimiento Redes Integradas de Servicios de Salud / Salud Materno-infantil</t>
  </si>
  <si>
    <t>Sección Niñez-Atención Integral Primera Infancia</t>
  </si>
  <si>
    <t>Sistema Regional  de Herrera / Salud Materno-infantil</t>
  </si>
  <si>
    <t>Otros programas</t>
  </si>
  <si>
    <t>Patronos y Otros (MINSA)</t>
  </si>
  <si>
    <t>Patronato Nacional de Nutricion</t>
  </si>
  <si>
    <t>Patronato Hospital del Niño</t>
  </si>
  <si>
    <t>Secretaría Nacional de Niñez, Adolescencia y Familia</t>
  </si>
  <si>
    <t>Implementación de los Derechos Niñez, Adolescencia y Familia</t>
  </si>
  <si>
    <t>Protección y Prom. Integral de Niñez y Adolescencia</t>
  </si>
  <si>
    <t>Sistema de Protección Integral de Niñez</t>
  </si>
  <si>
    <t>Otros gastos o programas</t>
  </si>
  <si>
    <t>MINISTERIO DE DESARROLLO SOCIAL</t>
  </si>
  <si>
    <t>Asistencia Alimentaria Bono Nutricional</t>
  </si>
  <si>
    <t>Construcción de Infraestructuras(Primera Infancia)</t>
  </si>
  <si>
    <t>Mejoramiento de Infraestructura (Primera Infancia)</t>
  </si>
  <si>
    <t>Normas, estßndares y calidad  de oferta (PAIPI)</t>
  </si>
  <si>
    <t>Otros  programas</t>
  </si>
  <si>
    <t>Presidencia de la República</t>
  </si>
  <si>
    <t>Apoyo a la Biocomunidad</t>
  </si>
  <si>
    <t>Subsidio Asistencia Social</t>
  </si>
  <si>
    <t>Subsidio Fondos para Obras Sociales</t>
  </si>
  <si>
    <t>SECRETARÍA NACIONAL DE DISCAPACIDAD</t>
  </si>
  <si>
    <t>Atención de la Primera Infancia</t>
  </si>
  <si>
    <t>UNIVERSIDAD DE PANAMÁ</t>
  </si>
  <si>
    <t>Centro de Orientacion Infantil</t>
  </si>
  <si>
    <t>ZONA LIBRE DE COLÓN</t>
  </si>
  <si>
    <t>PRINCIPALES PROGRAMAS</t>
  </si>
  <si>
    <t>Total Protección Social</t>
  </si>
  <si>
    <t>Funcionamiento</t>
  </si>
  <si>
    <t>Inversión</t>
  </si>
  <si>
    <t>Seguro Educativo</t>
  </si>
  <si>
    <t>MINISTERIO DE ECONOMÍA Y FINANZAS</t>
  </si>
  <si>
    <t>DIRECCIÓN DE ANÁLISIS ECONÓMICO Y SOCIAL</t>
  </si>
  <si>
    <t>INDICADORES DEL GASTO PUBLICO SOCIAL POR SECTORES: AÑOS 2000-2017</t>
  </si>
  <si>
    <t>Detalle</t>
  </si>
  <si>
    <t>2012 (R)</t>
  </si>
  <si>
    <t>2013 (R)</t>
  </si>
  <si>
    <t>2014 (R)</t>
  </si>
  <si>
    <t>2015 (R)</t>
  </si>
  <si>
    <t>2016 (R)</t>
  </si>
  <si>
    <t>2017(P)</t>
  </si>
  <si>
    <t>Población (estimación al 1 de julio)</t>
  </si>
  <si>
    <t>Relaciones del Total del Gasto público social:</t>
  </si>
  <si>
    <t>Gasto Público Social (GPS) en millones de balboas 1/</t>
  </si>
  <si>
    <t>Variación absoluta (en millones de balboas):</t>
  </si>
  <si>
    <t>GPS</t>
  </si>
  <si>
    <t>Variación porcentual:</t>
  </si>
  <si>
    <t>Composición porcentual del GPS:</t>
  </si>
  <si>
    <t>GPS per cápita (en balboas)</t>
  </si>
  <si>
    <t>GPS, según clasificación sectorial institucional:</t>
  </si>
  <si>
    <t>Gasto Público Social (GPS) en millones de balboas 3/</t>
  </si>
  <si>
    <t>Gasto público social en Educación y Cultura</t>
  </si>
  <si>
    <t>Gasto público social en Salud</t>
  </si>
  <si>
    <t>Gasto público social en Trabajo y Seguridad Social</t>
  </si>
  <si>
    <t>Gasto público social en Vivienda</t>
  </si>
  <si>
    <t>Gasto público social en Multisocial</t>
  </si>
  <si>
    <t>Composición sectorial del GPS (%):</t>
  </si>
  <si>
    <t>Educación y Cultura</t>
  </si>
  <si>
    <t>Salud</t>
  </si>
  <si>
    <t>Trabajo y Seguridad Social</t>
  </si>
  <si>
    <t>Vivienda</t>
  </si>
  <si>
    <t>Multisocial</t>
  </si>
  <si>
    <t>GPS, según clasificación sectorial institucional y tipo de gasto:</t>
  </si>
  <si>
    <t>Composición según tipo (%):</t>
  </si>
  <si>
    <t>% respecto a cada tipo en el GPS:</t>
  </si>
  <si>
    <t>1/ El Gasto Público Social excluye el financiamiento de viviendas por parte del sector financiero (Caja de Ahorros y Banco Nacional de Panamá) y por parte de la Caja de Seguro Social, por su carácter recuperable.</t>
  </si>
  <si>
    <t>Fuente: Elaborado en el Departamento de Análisis Social de la Dirección de Análisis Económico y Social del Ministerio de Economía y Finanzas, con base en información proporcionada por la Dirección de Presupuesto de la Nación del MEF; Estimaciones de la Población de la República del INEC, revisadas en base al Censo del Año 2010; Serie histórica del INEC.</t>
  </si>
  <si>
    <t>Estimulacion Precoz</t>
  </si>
  <si>
    <t>Formación Vocacional</t>
  </si>
  <si>
    <t>Otros Programas</t>
  </si>
  <si>
    <t>Caja del Seguro Social</t>
  </si>
  <si>
    <t>Subsidio a la seguridad social por Maternidad</t>
  </si>
  <si>
    <t>2/ Los montos de Gasto Público Total y Gasto Público Social corresponden al presupuesto ejecutado para los años 2000 a 2016 y el preliminar al 2017.</t>
  </si>
  <si>
    <t>Fuente: Elaborado en el Departamento de Análisis Social de la Dirección de Análisis Económico y Social del Ministerio de Economía y Finanzas, con base en información proporcionada por la Dirección de Presupuesto de la Nación del MEF</t>
  </si>
  <si>
    <t>Total de población de 0 a 17 años de edad Estimada al 1 de julio de 2017</t>
  </si>
  <si>
    <t>INDICADORES DEL GASTO PÚBLICO SOCIAL DIRECTO EN PROGRAMAS DIRIGIDOS A LOS NIÑOS, NIÑAS Y ADOLESCENTES, POR SECTORES: AÑOS 2017 (P): (En Balboas)</t>
  </si>
  <si>
    <t>TOTAL (En Balboas)</t>
  </si>
  <si>
    <t>Gasto Directo Per Cápita por niño, niña y adolescente</t>
  </si>
  <si>
    <t xml:space="preserve"> </t>
  </si>
  <si>
    <t>(En Miles de Balboas)</t>
  </si>
  <si>
    <t>ENTIDAD</t>
  </si>
  <si>
    <t>2017 (P)</t>
  </si>
  <si>
    <t xml:space="preserve">   Inversión</t>
  </si>
  <si>
    <t xml:space="preserve">   Funcionamiento</t>
  </si>
  <si>
    <t>Presupuesto Ley</t>
  </si>
  <si>
    <t>DIRECCION DE ANÁLISIS ECONÓMICO Y SOCIAL</t>
  </si>
  <si>
    <t>Ejecutado al 31 de diciembre</t>
  </si>
  <si>
    <t>Variación porcentual 2017 presupuesto ley / 2010</t>
  </si>
  <si>
    <t>Variación porcentual 2017 presupuesto ley /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</si>
</sst>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#,##0.0"/>
    <numFmt numFmtId="166" formatCode="0.0"/>
    <numFmt numFmtId="167" formatCode="0.0%"/>
    <numFmt numFmtId="168" formatCode="_-* #,##0.0\ _€_-;\-* #,##0.0\ _€_-;_-* &quot;-&quot;??\ _€_-;_-@_-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 val="double"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u val="double"/>
      <sz val="11"/>
      <name val="Arial"/>
      <family val="2"/>
    </font>
    <font>
      <b/>
      <u/>
      <sz val="11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  <font>
      <b/>
      <sz val="10"/>
      <color rgb="FF0000FF"/>
      <name val="Arial"/>
      <family val="2"/>
    </font>
    <font>
      <b/>
      <sz val="10"/>
      <color rgb="FFFF0066"/>
      <name val="Arial"/>
      <family val="2"/>
    </font>
    <font>
      <sz val="10"/>
      <color rgb="FFFF0066"/>
      <name val="Arial"/>
      <family val="2"/>
    </font>
    <font>
      <b/>
      <sz val="11"/>
      <color rgb="FFFF0066"/>
      <name val="Arial"/>
      <family val="2"/>
    </font>
    <font>
      <sz val="10"/>
      <color rgb="FF009900"/>
      <name val="Arial"/>
      <family val="2"/>
    </font>
    <font>
      <b/>
      <sz val="10"/>
      <color rgb="FF009900"/>
      <name val="Arial"/>
      <family val="2"/>
    </font>
    <font>
      <sz val="9"/>
      <name val="Arial"/>
      <family val="2"/>
    </font>
    <font>
      <b/>
      <sz val="9"/>
      <color indexed="5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15" fillId="0" borderId="0"/>
  </cellStyleXfs>
  <cellXfs count="127">
    <xf numFmtId="0" fontId="0" fillId="0" borderId="0" xfId="0"/>
    <xf numFmtId="3" fontId="5" fillId="0" borderId="0" xfId="0" applyNumberFormat="1" applyFont="1"/>
    <xf numFmtId="0" fontId="1" fillId="0" borderId="0" xfId="0" applyFont="1"/>
    <xf numFmtId="0" fontId="3" fillId="0" borderId="0" xfId="0" applyFont="1"/>
    <xf numFmtId="3" fontId="0" fillId="0" borderId="0" xfId="0" applyNumberFormat="1"/>
    <xf numFmtId="3" fontId="3" fillId="0" borderId="0" xfId="0" applyNumberFormat="1" applyFont="1"/>
    <xf numFmtId="0" fontId="9" fillId="0" borderId="0" xfId="0" applyFont="1" applyFill="1"/>
    <xf numFmtId="0" fontId="9" fillId="0" borderId="0" xfId="0" applyFont="1"/>
    <xf numFmtId="0" fontId="1" fillId="0" borderId="0" xfId="0" applyFont="1" applyFill="1"/>
    <xf numFmtId="3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3" fontId="0" fillId="5" borderId="0" xfId="0" applyNumberFormat="1" applyFill="1"/>
    <xf numFmtId="0" fontId="0" fillId="5" borderId="0" xfId="0" applyFill="1"/>
    <xf numFmtId="0" fontId="13" fillId="0" borderId="0" xfId="3" applyFill="1" applyBorder="1"/>
    <xf numFmtId="3" fontId="13" fillId="5" borderId="0" xfId="3" applyNumberFormat="1" applyFill="1" applyBorder="1" applyAlignment="1">
      <alignment horizontal="left"/>
    </xf>
    <xf numFmtId="0" fontId="13" fillId="5" borderId="0" xfId="3" applyFill="1" applyBorder="1"/>
    <xf numFmtId="0" fontId="14" fillId="0" borderId="0" xfId="3" applyFont="1" applyFill="1" applyBorder="1" applyAlignment="1">
      <alignment horizontal="center" vertical="center"/>
    </xf>
    <xf numFmtId="0" fontId="15" fillId="0" borderId="0" xfId="4" applyFill="1" applyBorder="1"/>
    <xf numFmtId="0" fontId="14" fillId="0" borderId="0" xfId="3" applyFont="1" applyFill="1" applyBorder="1" applyAlignment="1">
      <alignment vertical="center"/>
    </xf>
    <xf numFmtId="3" fontId="14" fillId="0" borderId="0" xfId="3" applyNumberFormat="1" applyFont="1" applyFill="1" applyBorder="1" applyAlignment="1">
      <alignment vertical="center"/>
    </xf>
    <xf numFmtId="3" fontId="14" fillId="0" borderId="0" xfId="4" applyNumberFormat="1" applyFont="1" applyFill="1" applyBorder="1" applyAlignment="1">
      <alignment vertical="center"/>
    </xf>
    <xf numFmtId="0" fontId="13" fillId="0" borderId="0" xfId="3" applyFont="1" applyFill="1" applyBorder="1" applyAlignment="1">
      <alignment horizontal="justify" vertical="center" wrapText="1"/>
    </xf>
    <xf numFmtId="4" fontId="13" fillId="0" borderId="0" xfId="3" applyNumberFormat="1" applyFill="1" applyBorder="1" applyAlignment="1">
      <alignment horizontal="right" vertical="center" wrapText="1"/>
    </xf>
    <xf numFmtId="165" fontId="13" fillId="0" borderId="0" xfId="3" applyNumberFormat="1" applyFill="1" applyBorder="1" applyAlignment="1">
      <alignment horizontal="right" vertical="center" wrapText="1"/>
    </xf>
    <xf numFmtId="0" fontId="16" fillId="6" borderId="0" xfId="3" applyFont="1" applyFill="1" applyBorder="1" applyAlignment="1">
      <alignment vertical="center"/>
    </xf>
    <xf numFmtId="4" fontId="13" fillId="6" borderId="0" xfId="3" applyNumberFormat="1" applyFill="1" applyBorder="1" applyAlignment="1">
      <alignment horizontal="right" vertical="center" wrapText="1"/>
    </xf>
    <xf numFmtId="165" fontId="13" fillId="6" borderId="0" xfId="3" applyNumberFormat="1" applyFill="1" applyBorder="1" applyAlignment="1">
      <alignment horizontal="right" vertical="center" wrapText="1"/>
    </xf>
    <xf numFmtId="0" fontId="17" fillId="0" borderId="0" xfId="3" applyFont="1" applyFill="1" applyBorder="1" applyAlignment="1">
      <alignment horizontal="left" vertical="center"/>
    </xf>
    <xf numFmtId="165" fontId="17" fillId="0" borderId="0" xfId="3" applyNumberFormat="1" applyFont="1" applyFill="1" applyBorder="1" applyAlignment="1">
      <alignment horizontal="right" vertical="center" wrapText="1"/>
    </xf>
    <xf numFmtId="0" fontId="13" fillId="0" borderId="0" xfId="3" applyFont="1" applyFill="1" applyBorder="1" applyAlignment="1">
      <alignment horizontal="left" vertical="center" indent="1"/>
    </xf>
    <xf numFmtId="0" fontId="18" fillId="0" borderId="0" xfId="3" applyFont="1" applyFill="1" applyBorder="1" applyAlignment="1">
      <alignment horizontal="left" vertical="center"/>
    </xf>
    <xf numFmtId="165" fontId="13" fillId="0" borderId="0" xfId="3" applyNumberFormat="1" applyFill="1" applyBorder="1" applyAlignment="1">
      <alignment vertical="center"/>
    </xf>
    <xf numFmtId="165" fontId="15" fillId="0" borderId="0" xfId="4" applyNumberFormat="1" applyFill="1" applyBorder="1" applyAlignment="1">
      <alignment vertical="center"/>
    </xf>
    <xf numFmtId="0" fontId="13" fillId="0" borderId="0" xfId="3" applyFont="1" applyFill="1" applyBorder="1" applyAlignment="1">
      <alignment horizontal="left" vertical="center"/>
    </xf>
    <xf numFmtId="166" fontId="17" fillId="0" borderId="0" xfId="3" applyNumberFormat="1" applyFont="1" applyFill="1" applyBorder="1" applyAlignment="1">
      <alignment vertical="center"/>
    </xf>
    <xf numFmtId="166" fontId="13" fillId="0" borderId="0" xfId="3" applyNumberForma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7" fillId="0" borderId="0" xfId="3" applyFont="1" applyFill="1" applyBorder="1" applyAlignment="1">
      <alignment vertical="center"/>
    </xf>
    <xf numFmtId="166" fontId="13" fillId="0" borderId="0" xfId="3" applyNumberFormat="1" applyFill="1" applyBorder="1" applyAlignment="1">
      <alignment horizontal="right" vertical="center" wrapText="1"/>
    </xf>
    <xf numFmtId="0" fontId="19" fillId="0" borderId="0" xfId="4" applyFont="1" applyFill="1" applyBorder="1" applyAlignment="1">
      <alignment vertical="center"/>
    </xf>
    <xf numFmtId="4" fontId="17" fillId="0" borderId="0" xfId="3" applyNumberFormat="1" applyFont="1" applyFill="1" applyBorder="1" applyAlignment="1">
      <alignment horizontal="right" vertical="center" wrapText="1"/>
    </xf>
    <xf numFmtId="4" fontId="17" fillId="0" borderId="0" xfId="3" applyNumberFormat="1" applyFont="1" applyFill="1" applyBorder="1" applyAlignment="1">
      <alignment vertical="center"/>
    </xf>
    <xf numFmtId="0" fontId="14" fillId="7" borderId="0" xfId="3" applyFont="1" applyFill="1" applyBorder="1" applyAlignment="1">
      <alignment horizontal="left" vertical="center"/>
    </xf>
    <xf numFmtId="4" fontId="14" fillId="7" borderId="0" xfId="3" applyNumberFormat="1" applyFont="1" applyFill="1" applyBorder="1" applyAlignment="1">
      <alignment horizontal="right" vertical="center" wrapText="1"/>
    </xf>
    <xf numFmtId="165" fontId="14" fillId="7" borderId="0" xfId="3" applyNumberFormat="1" applyFont="1" applyFill="1" applyBorder="1" applyAlignment="1">
      <alignment horizontal="right" vertical="center" wrapText="1"/>
    </xf>
    <xf numFmtId="0" fontId="13" fillId="0" borderId="0" xfId="3" applyFont="1" applyFill="1" applyBorder="1" applyAlignment="1">
      <alignment horizontal="left" vertical="center" indent="2"/>
    </xf>
    <xf numFmtId="0" fontId="20" fillId="0" borderId="0" xfId="3" applyFont="1" applyFill="1" applyBorder="1" applyAlignment="1">
      <alignment horizontal="left" vertical="center" indent="1"/>
    </xf>
    <xf numFmtId="165" fontId="21" fillId="0" borderId="0" xfId="3" applyNumberFormat="1" applyFont="1" applyFill="1" applyBorder="1" applyAlignment="1">
      <alignment horizontal="right" vertical="center" wrapText="1"/>
    </xf>
    <xf numFmtId="166" fontId="21" fillId="0" borderId="0" xfId="3" applyNumberFormat="1" applyFont="1" applyFill="1" applyBorder="1" applyAlignment="1">
      <alignment vertical="center"/>
    </xf>
    <xf numFmtId="0" fontId="13" fillId="5" borderId="0" xfId="3" applyFont="1" applyFill="1" applyBorder="1" applyAlignment="1">
      <alignment horizontal="left" vertical="center" indent="2"/>
    </xf>
    <xf numFmtId="4" fontId="13" fillId="5" borderId="0" xfId="3" applyNumberFormat="1" applyFill="1" applyBorder="1" applyAlignment="1">
      <alignment horizontal="right" vertical="center" wrapText="1"/>
    </xf>
    <xf numFmtId="166" fontId="13" fillId="5" borderId="0" xfId="3" applyNumberFormat="1" applyFill="1" applyBorder="1" applyAlignment="1">
      <alignment vertical="center"/>
    </xf>
    <xf numFmtId="0" fontId="14" fillId="7" borderId="0" xfId="3" applyFont="1" applyFill="1" applyBorder="1" applyAlignment="1">
      <alignment horizontal="left" vertical="center" indent="1"/>
    </xf>
    <xf numFmtId="0" fontId="13" fillId="0" borderId="0" xfId="3" applyFont="1" applyFill="1" applyBorder="1" applyAlignment="1">
      <alignment vertical="center"/>
    </xf>
    <xf numFmtId="0" fontId="13" fillId="0" borderId="0" xfId="3" applyFill="1" applyBorder="1" applyAlignment="1">
      <alignment vertical="center" wrapText="1"/>
    </xf>
    <xf numFmtId="0" fontId="13" fillId="0" borderId="0" xfId="3" applyFont="1" applyFill="1" applyBorder="1"/>
    <xf numFmtId="0" fontId="14" fillId="0" borderId="0" xfId="3" applyFont="1" applyFill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 wrapText="1"/>
    </xf>
    <xf numFmtId="165" fontId="4" fillId="5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3" fontId="5" fillId="0" borderId="0" xfId="0" applyNumberFormat="1" applyFont="1" applyBorder="1"/>
    <xf numFmtId="0" fontId="3" fillId="0" borderId="0" xfId="0" applyFont="1" applyBorder="1"/>
    <xf numFmtId="0" fontId="5" fillId="3" borderId="0" xfId="0" applyFont="1" applyFill="1" applyBorder="1"/>
    <xf numFmtId="3" fontId="6" fillId="3" borderId="0" xfId="0" applyNumberFormat="1" applyFont="1" applyFill="1" applyBorder="1"/>
    <xf numFmtId="0" fontId="3" fillId="3" borderId="0" xfId="0" applyFont="1" applyFill="1" applyBorder="1"/>
    <xf numFmtId="3" fontId="3" fillId="3" borderId="0" xfId="0" applyNumberFormat="1" applyFont="1" applyFill="1" applyBorder="1"/>
    <xf numFmtId="0" fontId="3" fillId="5" borderId="0" xfId="0" applyFont="1" applyFill="1" applyBorder="1"/>
    <xf numFmtId="3" fontId="3" fillId="5" borderId="0" xfId="0" applyNumberFormat="1" applyFont="1" applyFill="1" applyBorder="1"/>
    <xf numFmtId="3" fontId="3" fillId="0" borderId="0" xfId="0" applyNumberFormat="1" applyFont="1" applyBorder="1"/>
    <xf numFmtId="0" fontId="7" fillId="3" borderId="0" xfId="0" applyFont="1" applyFill="1" applyBorder="1"/>
    <xf numFmtId="3" fontId="8" fillId="3" borderId="0" xfId="0" applyNumberFormat="1" applyFont="1" applyFill="1" applyBorder="1"/>
    <xf numFmtId="3" fontId="4" fillId="0" borderId="0" xfId="0" applyNumberFormat="1" applyFont="1" applyBorder="1"/>
    <xf numFmtId="0" fontId="10" fillId="3" borderId="0" xfId="0" applyFont="1" applyFill="1" applyBorder="1"/>
    <xf numFmtId="0" fontId="3" fillId="0" borderId="0" xfId="0" applyFont="1" applyBorder="1" applyProtection="1">
      <protection locked="0"/>
    </xf>
    <xf numFmtId="3" fontId="3" fillId="0" borderId="0" xfId="0" applyNumberFormat="1" applyFont="1" applyFill="1" applyBorder="1"/>
    <xf numFmtId="3" fontId="3" fillId="0" borderId="0" xfId="0" applyNumberFormat="1" applyFont="1" applyBorder="1" applyProtection="1">
      <protection locked="0"/>
    </xf>
    <xf numFmtId="0" fontId="3" fillId="0" borderId="0" xfId="0" applyFont="1" applyFill="1" applyBorder="1"/>
    <xf numFmtId="3" fontId="4" fillId="3" borderId="0" xfId="0" applyNumberFormat="1" applyFont="1" applyFill="1" applyBorder="1"/>
    <xf numFmtId="0" fontId="3" fillId="4" borderId="0" xfId="0" applyFont="1" applyFill="1" applyBorder="1"/>
    <xf numFmtId="3" fontId="3" fillId="4" borderId="0" xfId="0" applyNumberFormat="1" applyFont="1" applyFill="1" applyBorder="1"/>
    <xf numFmtId="0" fontId="3" fillId="0" borderId="6" xfId="0" applyFont="1" applyBorder="1"/>
    <xf numFmtId="3" fontId="3" fillId="0" borderId="6" xfId="0" applyNumberFormat="1" applyFont="1" applyBorder="1"/>
    <xf numFmtId="0" fontId="22" fillId="0" borderId="0" xfId="3" applyFont="1"/>
    <xf numFmtId="0" fontId="22" fillId="0" borderId="0" xfId="3" applyFont="1" applyAlignment="1" applyProtection="1">
      <alignment horizontal="left"/>
    </xf>
    <xf numFmtId="0" fontId="22" fillId="0" borderId="7" xfId="3" applyFont="1" applyBorder="1"/>
    <xf numFmtId="165" fontId="22" fillId="0" borderId="0" xfId="3" applyNumberFormat="1" applyFont="1"/>
    <xf numFmtId="3" fontId="22" fillId="0" borderId="0" xfId="3" applyNumberFormat="1" applyFont="1"/>
    <xf numFmtId="0" fontId="22" fillId="0" borderId="0" xfId="3" applyFont="1" applyBorder="1"/>
    <xf numFmtId="3" fontId="22" fillId="0" borderId="0" xfId="3" applyNumberFormat="1" applyFont="1" applyBorder="1" applyAlignment="1" applyProtection="1">
      <alignment horizontal="left" wrapText="1"/>
    </xf>
    <xf numFmtId="165" fontId="22" fillId="0" borderId="0" xfId="3" applyNumberFormat="1" applyFont="1" applyBorder="1"/>
    <xf numFmtId="3" fontId="22" fillId="0" borderId="0" xfId="3" applyNumberFormat="1" applyFont="1" applyBorder="1" applyAlignment="1" applyProtection="1">
      <alignment horizontal="left"/>
    </xf>
    <xf numFmtId="3" fontId="22" fillId="0" borderId="6" xfId="3" applyNumberFormat="1" applyFont="1" applyBorder="1" applyAlignment="1" applyProtection="1">
      <alignment horizontal="left"/>
    </xf>
    <xf numFmtId="165" fontId="22" fillId="0" borderId="6" xfId="3" applyNumberFormat="1" applyFont="1" applyBorder="1"/>
    <xf numFmtId="0" fontId="22" fillId="0" borderId="0" xfId="3" applyFont="1" applyBorder="1" applyAlignment="1">
      <alignment horizontal="center" vertical="center" wrapText="1"/>
    </xf>
    <xf numFmtId="3" fontId="22" fillId="0" borderId="10" xfId="3" applyNumberFormat="1" applyFont="1" applyBorder="1" applyAlignment="1" applyProtection="1">
      <alignment horizontal="center" vertical="center" wrapText="1"/>
    </xf>
    <xf numFmtId="1" fontId="23" fillId="0" borderId="8" xfId="3" applyNumberFormat="1" applyFont="1" applyFill="1" applyBorder="1" applyAlignment="1">
      <alignment horizontal="center" vertical="center" wrapText="1"/>
    </xf>
    <xf numFmtId="167" fontId="22" fillId="0" borderId="0" xfId="2" applyNumberFormat="1" applyFont="1"/>
    <xf numFmtId="168" fontId="22" fillId="0" borderId="0" xfId="1" applyNumberFormat="1" applyFont="1"/>
    <xf numFmtId="4" fontId="22" fillId="0" borderId="0" xfId="3" applyNumberFormat="1" applyFont="1"/>
    <xf numFmtId="165" fontId="13" fillId="0" borderId="0" xfId="3" applyNumberFormat="1" applyFill="1" applyBorder="1"/>
    <xf numFmtId="167" fontId="13" fillId="0" borderId="0" xfId="2" applyNumberFormat="1" applyFont="1" applyFill="1" applyBorder="1"/>
    <xf numFmtId="167" fontId="0" fillId="0" borderId="0" xfId="2" applyNumberFormat="1" applyFont="1"/>
    <xf numFmtId="166" fontId="0" fillId="0" borderId="0" xfId="0" applyNumberFormat="1"/>
    <xf numFmtId="167" fontId="0" fillId="0" borderId="0" xfId="0" applyNumberFormat="1"/>
    <xf numFmtId="3" fontId="6" fillId="5" borderId="0" xfId="0" applyNumberFormat="1" applyFont="1" applyFill="1" applyBorder="1"/>
    <xf numFmtId="166" fontId="0" fillId="5" borderId="0" xfId="0" applyNumberFormat="1" applyFill="1"/>
    <xf numFmtId="0" fontId="13" fillId="0" borderId="0" xfId="3" applyFont="1" applyFill="1" applyBorder="1" applyAlignment="1">
      <alignment horizontal="left" vertical="center" wrapText="1"/>
    </xf>
    <xf numFmtId="0" fontId="14" fillId="0" borderId="0" xfId="3" applyFont="1" applyFill="1" applyBorder="1" applyAlignment="1">
      <alignment horizontal="center" vertical="center" wrapText="1"/>
    </xf>
    <xf numFmtId="0" fontId="14" fillId="5" borderId="0" xfId="3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2" fillId="0" borderId="0" xfId="3" applyFont="1" applyAlignment="1">
      <alignment horizontal="center" vertical="center" wrapText="1"/>
    </xf>
    <xf numFmtId="1" fontId="23" fillId="0" borderId="8" xfId="3" applyNumberFormat="1" applyFont="1" applyFill="1" applyBorder="1" applyAlignment="1">
      <alignment horizontal="center" vertical="center" wrapText="1"/>
    </xf>
    <xf numFmtId="1" fontId="23" fillId="0" borderId="9" xfId="3" applyNumberFormat="1" applyFont="1" applyFill="1" applyBorder="1" applyAlignment="1">
      <alignment horizontal="center" vertical="center" wrapText="1"/>
    </xf>
    <xf numFmtId="3" fontId="22" fillId="0" borderId="0" xfId="3" applyNumberFormat="1" applyFont="1" applyAlignment="1" applyProtection="1">
      <alignment horizontal="center"/>
    </xf>
    <xf numFmtId="0" fontId="22" fillId="0" borderId="0" xfId="3" applyFont="1" applyAlignment="1">
      <alignment horizontal="left" vertical="top" wrapText="1"/>
    </xf>
    <xf numFmtId="0" fontId="22" fillId="0" borderId="0" xfId="3" applyFont="1" applyBorder="1" applyAlignment="1" applyProtection="1">
      <alignment horizontal="center"/>
    </xf>
  </cellXfs>
  <cellStyles count="5">
    <cellStyle name="Comma" xfId="1" builtinId="3"/>
    <cellStyle name="Normal" xfId="0" builtinId="0"/>
    <cellStyle name="Normal 2" xfId="3" xr:uid="{00000000-0005-0000-0000-000002000000}"/>
    <cellStyle name="Normal 3" xfId="4" xr:uid="{00000000-0005-0000-0000-000003000000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ieguez/Documents/Gastos%20Social/Gasto%20Social%20-2000%20a%202017%20-%20MINRE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S integrado base 1996"/>
      <sheetName val="GS integrado base 2007"/>
      <sheetName val="Gasto Social"/>
      <sheetName val="GS integrado"/>
      <sheetName val="YO IyF"/>
      <sheetName val="Educación"/>
      <sheetName val="Salud"/>
      <sheetName val="Trabajo"/>
      <sheetName val="Vivienda"/>
      <sheetName val="Multisocial"/>
      <sheetName val="SUBSIDIOS"/>
      <sheetName val="graficos nuevos "/>
      <sheetName val="GS integrado YO  (2)"/>
      <sheetName val="GS integrado YO  (3)"/>
      <sheetName val="GS integrado YO  (4)"/>
      <sheetName val="graficas"/>
    </sheetNames>
    <sheetDataSet>
      <sheetData sheetId="0"/>
      <sheetData sheetId="1"/>
      <sheetData sheetId="2"/>
      <sheetData sheetId="3"/>
      <sheetData sheetId="4">
        <row r="6">
          <cell r="N6">
            <v>3704960.1620000005</v>
          </cell>
          <cell r="O6">
            <v>4027491.6259999997</v>
          </cell>
          <cell r="P6">
            <v>4438625.5130000012</v>
          </cell>
          <cell r="Q6">
            <v>4845611.9829999991</v>
          </cell>
          <cell r="R6">
            <v>5258996.7514899997</v>
          </cell>
          <cell r="S6">
            <v>5695577.4550599987</v>
          </cell>
          <cell r="T6">
            <v>5836284.9698000001</v>
          </cell>
        </row>
        <row r="7">
          <cell r="N7">
            <v>1844551.2429999998</v>
          </cell>
          <cell r="O7">
            <v>2236858.8170000003</v>
          </cell>
          <cell r="P7">
            <v>3055348.4129999997</v>
          </cell>
          <cell r="Q7">
            <v>2744462.1859999998</v>
          </cell>
          <cell r="R7">
            <v>2383805.6203999999</v>
          </cell>
          <cell r="S7">
            <v>2165695.5982399997</v>
          </cell>
          <cell r="T7">
            <v>2790196.5644300003</v>
          </cell>
        </row>
      </sheetData>
      <sheetData sheetId="5">
        <row r="10">
          <cell r="R10">
            <v>1553851.7910000002</v>
          </cell>
          <cell r="S10">
            <v>1602709.0860000004</v>
          </cell>
          <cell r="T10">
            <v>1777419.8799999997</v>
          </cell>
          <cell r="U10">
            <v>2082873.5659600003</v>
          </cell>
          <cell r="V10">
            <v>2122598.1873500003</v>
          </cell>
        </row>
        <row r="11">
          <cell r="Q11">
            <v>972004.42699999991</v>
          </cell>
          <cell r="R11">
            <v>1072141.3910000001</v>
          </cell>
          <cell r="S11">
            <v>1152564.8810000003</v>
          </cell>
          <cell r="T11">
            <v>1283062.3439999998</v>
          </cell>
          <cell r="U11">
            <v>1433292.2867600003</v>
          </cell>
          <cell r="V11">
            <v>1571509.6990600005</v>
          </cell>
        </row>
        <row r="12">
          <cell r="Q12">
            <v>326178.83199999999</v>
          </cell>
          <cell r="R12">
            <v>481710.40000000008</v>
          </cell>
          <cell r="S12">
            <v>450144.20500000002</v>
          </cell>
          <cell r="T12">
            <v>494357.53599999991</v>
          </cell>
          <cell r="U12">
            <v>649581.27920000011</v>
          </cell>
          <cell r="V12">
            <v>551088.48829000001</v>
          </cell>
        </row>
      </sheetData>
      <sheetData sheetId="6">
        <row r="10">
          <cell r="R10">
            <v>1886602.8219999995</v>
          </cell>
          <cell r="S10">
            <v>2236973.6409999998</v>
          </cell>
          <cell r="T10">
            <v>2721614.0649999995</v>
          </cell>
          <cell r="U10">
            <v>2826725.5352499993</v>
          </cell>
          <cell r="V10">
            <v>2768619.7686600001</v>
          </cell>
        </row>
        <row r="11">
          <cell r="Q11">
            <v>1373709.8240000003</v>
          </cell>
          <cell r="R11">
            <v>1498047.2209999999</v>
          </cell>
          <cell r="S11">
            <v>1731059.8219999999</v>
          </cell>
          <cell r="T11">
            <v>1939838.1629999999</v>
          </cell>
          <cell r="U11">
            <v>2068717.5101399999</v>
          </cell>
          <cell r="V11">
            <v>2337098.0101999999</v>
          </cell>
        </row>
        <row r="12">
          <cell r="Q12">
            <v>308197.28399999999</v>
          </cell>
          <cell r="R12">
            <v>388555.60100000002</v>
          </cell>
          <cell r="S12">
            <v>505913.81900000002</v>
          </cell>
          <cell r="T12">
            <v>781775.902</v>
          </cell>
          <cell r="U12">
            <v>758008.02510999993</v>
          </cell>
          <cell r="V12">
            <v>431521.75845999998</v>
          </cell>
        </row>
      </sheetData>
      <sheetData sheetId="7">
        <row r="10">
          <cell r="R10">
            <v>1442167.047</v>
          </cell>
          <cell r="S10">
            <v>1525829.773</v>
          </cell>
          <cell r="T10">
            <v>1592326.5159999998</v>
          </cell>
          <cell r="U10">
            <v>1716747.0306899995</v>
          </cell>
          <cell r="V10">
            <v>1749095.1401499987</v>
          </cell>
        </row>
        <row r="11">
          <cell r="Q11">
            <v>1310306.6270000001</v>
          </cell>
          <cell r="R11">
            <v>1402984.716</v>
          </cell>
          <cell r="S11">
            <v>1499905.9530000002</v>
          </cell>
          <cell r="T11">
            <v>1563784.6809999999</v>
          </cell>
          <cell r="U11">
            <v>1698647.2139599994</v>
          </cell>
          <cell r="V11">
            <v>1724952.1587999987</v>
          </cell>
        </row>
        <row r="12">
          <cell r="Q12">
            <v>70653.145000000004</v>
          </cell>
          <cell r="R12">
            <v>39182.330999999998</v>
          </cell>
          <cell r="S12">
            <v>25923.82</v>
          </cell>
          <cell r="T12">
            <v>28541.835000000003</v>
          </cell>
          <cell r="U12">
            <v>18099.816730000002</v>
          </cell>
          <cell r="V12">
            <v>24142.981349999987</v>
          </cell>
        </row>
      </sheetData>
      <sheetData sheetId="8">
        <row r="10">
          <cell r="R10">
            <v>147673.467</v>
          </cell>
          <cell r="S10">
            <v>151356.644</v>
          </cell>
          <cell r="T10">
            <v>102608.72600000001</v>
          </cell>
          <cell r="U10">
            <v>222629.96597000005</v>
          </cell>
          <cell r="V10">
            <v>412559.30379000009</v>
          </cell>
        </row>
        <row r="11">
          <cell r="Q11">
            <v>23698.39</v>
          </cell>
          <cell r="R11">
            <v>25734.207999999999</v>
          </cell>
          <cell r="S11">
            <v>26708.831999999999</v>
          </cell>
          <cell r="T11">
            <v>25053.187000000002</v>
          </cell>
          <cell r="U11">
            <v>24532.449309999996</v>
          </cell>
          <cell r="V11">
            <v>25083.709479999998</v>
          </cell>
        </row>
        <row r="12">
          <cell r="Q12">
            <v>123146.49099999999</v>
          </cell>
          <cell r="R12">
            <v>121939.25899999999</v>
          </cell>
          <cell r="S12">
            <v>124647.81199999999</v>
          </cell>
          <cell r="T12">
            <v>77555.539000000004</v>
          </cell>
          <cell r="U12">
            <v>198097.51666000005</v>
          </cell>
          <cell r="V12">
            <v>387475.59431000007</v>
          </cell>
        </row>
      </sheetData>
      <sheetData sheetId="9">
        <row r="10">
          <cell r="R10">
            <v>1234055.3159999999</v>
          </cell>
          <cell r="S10">
            <v>1977104.7819999999</v>
          </cell>
          <cell r="T10">
            <v>1396104.9819999998</v>
          </cell>
          <cell r="U10">
            <v>793826.27401999966</v>
          </cell>
          <cell r="V10">
            <v>808400.6533499998</v>
          </cell>
        </row>
        <row r="11">
          <cell r="Q11">
            <v>25240.894</v>
          </cell>
          <cell r="R11">
            <v>28584.089999999997</v>
          </cell>
          <cell r="S11">
            <v>28386.025000000001</v>
          </cell>
          <cell r="T11">
            <v>33873.608000000007</v>
          </cell>
          <cell r="U11">
            <v>33807.291319999982</v>
          </cell>
          <cell r="V11">
            <v>36933.877520000002</v>
          </cell>
        </row>
        <row r="12">
          <cell r="Q12">
            <v>1016375.4909999999</v>
          </cell>
          <cell r="R12">
            <v>1205471.226</v>
          </cell>
          <cell r="S12">
            <v>1948718.757</v>
          </cell>
          <cell r="T12">
            <v>1362231.3740000001</v>
          </cell>
          <cell r="U12">
            <v>760018.9826999997</v>
          </cell>
          <cell r="V12">
            <v>771466.77582999982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881EB"/>
  </sheetPr>
  <dimension ref="A1:U144"/>
  <sheetViews>
    <sheetView zoomScale="110" zoomScaleNormal="110" workbookViewId="0">
      <pane xSplit="1" ySplit="6" topLeftCell="C7" activePane="bottomRight" state="frozen"/>
      <selection pane="topRight" activeCell="B1" sqref="B1"/>
      <selection pane="bottomLeft" activeCell="A7" sqref="A7"/>
      <selection pane="bottomRight" activeCell="Q8" sqref="Q8"/>
    </sheetView>
  </sheetViews>
  <sheetFormatPr defaultColWidth="11.453125" defaultRowHeight="12.5" x14ac:dyDescent="0.25"/>
  <cols>
    <col min="1" max="1" width="57.26953125" style="14" customWidth="1"/>
    <col min="2" max="2" width="10" style="14" customWidth="1"/>
    <col min="3" max="11" width="9.7265625" style="14" hidden="1" customWidth="1"/>
    <col min="12" max="12" width="9.7265625" style="18" customWidth="1"/>
    <col min="13" max="17" width="9.7265625" style="14" customWidth="1"/>
    <col min="18" max="18" width="10.54296875" style="14" customWidth="1"/>
    <col min="19" max="16384" width="11.453125" style="14"/>
  </cols>
  <sheetData>
    <row r="1" spans="1:21" ht="20.149999999999999" customHeight="1" x14ac:dyDescent="0.25">
      <c r="A1" s="109" t="s">
        <v>49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</row>
    <row r="2" spans="1:21" ht="20.149999999999999" customHeight="1" x14ac:dyDescent="0.25">
      <c r="A2" s="109" t="s">
        <v>50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</row>
    <row r="3" spans="1:21" ht="20.149999999999999" customHeight="1" x14ac:dyDescent="0.25">
      <c r="A3" s="109" t="s">
        <v>51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</row>
    <row r="4" spans="1:21" s="16" customFormat="1" ht="19.899999999999999" customHeight="1" x14ac:dyDescent="0.25">
      <c r="A4" s="15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</row>
    <row r="5" spans="1:21" ht="36.75" customHeight="1" x14ac:dyDescent="0.25">
      <c r="A5" s="17" t="s">
        <v>52</v>
      </c>
      <c r="B5" s="17">
        <v>2000</v>
      </c>
      <c r="C5" s="17">
        <v>2001</v>
      </c>
      <c r="D5" s="17">
        <v>2002</v>
      </c>
      <c r="E5" s="17">
        <v>2003</v>
      </c>
      <c r="F5" s="17">
        <v>2004</v>
      </c>
      <c r="G5" s="17">
        <v>2005</v>
      </c>
      <c r="H5" s="17">
        <v>2006</v>
      </c>
      <c r="I5" s="17">
        <v>2007</v>
      </c>
      <c r="J5" s="17">
        <v>2008</v>
      </c>
      <c r="K5" s="17">
        <v>2009</v>
      </c>
      <c r="L5" s="17">
        <v>2010</v>
      </c>
      <c r="M5" s="17">
        <v>2011</v>
      </c>
      <c r="N5" s="17" t="s">
        <v>53</v>
      </c>
      <c r="O5" s="17" t="s">
        <v>54</v>
      </c>
      <c r="P5" s="17" t="s">
        <v>55</v>
      </c>
      <c r="Q5" s="17" t="s">
        <v>56</v>
      </c>
      <c r="R5" s="17" t="s">
        <v>57</v>
      </c>
      <c r="S5" s="17" t="s">
        <v>58</v>
      </c>
    </row>
    <row r="6" spans="1:21" ht="10.5" customHeight="1" x14ac:dyDescent="0.25"/>
    <row r="7" spans="1:21" ht="15" customHeight="1" x14ac:dyDescent="0.25">
      <c r="A7" s="19" t="s">
        <v>59</v>
      </c>
      <c r="B7" s="20">
        <v>3040701</v>
      </c>
      <c r="C7" s="20">
        <v>3102268</v>
      </c>
      <c r="D7" s="20">
        <v>3164354</v>
      </c>
      <c r="E7" s="20">
        <v>3226535</v>
      </c>
      <c r="F7" s="20">
        <v>3288733</v>
      </c>
      <c r="G7" s="20">
        <v>3351007</v>
      </c>
      <c r="H7" s="20">
        <v>3413399</v>
      </c>
      <c r="I7" s="21">
        <v>3475741</v>
      </c>
      <c r="J7" s="20">
        <v>3537986</v>
      </c>
      <c r="K7" s="20">
        <v>3600000</v>
      </c>
      <c r="L7" s="20">
        <v>3661835</v>
      </c>
      <c r="M7" s="20">
        <v>3723821</v>
      </c>
      <c r="N7" s="20">
        <v>3787511</v>
      </c>
      <c r="O7" s="20">
        <v>3850735</v>
      </c>
      <c r="P7" s="20">
        <v>3913275</v>
      </c>
      <c r="Q7" s="20">
        <v>3975404</v>
      </c>
      <c r="R7" s="20">
        <v>4037043</v>
      </c>
      <c r="S7" s="20">
        <v>4098135</v>
      </c>
    </row>
    <row r="8" spans="1:21" ht="10" customHeight="1" x14ac:dyDescent="0.25">
      <c r="A8" s="22"/>
      <c r="B8" s="23"/>
      <c r="C8" s="23"/>
      <c r="D8" s="23"/>
      <c r="E8" s="23"/>
      <c r="F8" s="23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1:21" ht="20.149999999999999" customHeight="1" x14ac:dyDescent="0.25">
      <c r="A9" s="25" t="s">
        <v>60</v>
      </c>
      <c r="B9" s="26"/>
      <c r="C9" s="26"/>
      <c r="D9" s="26"/>
      <c r="E9" s="26"/>
      <c r="F9" s="26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</row>
    <row r="10" spans="1:21" ht="15" customHeight="1" x14ac:dyDescent="0.25">
      <c r="A10" s="28" t="s">
        <v>61</v>
      </c>
      <c r="B10" s="29">
        <v>2019.8747819999999</v>
      </c>
      <c r="C10" s="29">
        <v>2049.7710999999999</v>
      </c>
      <c r="D10" s="29">
        <v>2170.0364</v>
      </c>
      <c r="E10" s="29">
        <v>2174.5157000000004</v>
      </c>
      <c r="F10" s="29">
        <v>2433.9381000000003</v>
      </c>
      <c r="G10" s="29">
        <v>2408.1923000000002</v>
      </c>
      <c r="H10" s="29">
        <v>2886.8286999999996</v>
      </c>
      <c r="I10" s="29">
        <v>3276.0278000000003</v>
      </c>
      <c r="J10" s="29">
        <v>3890.6710999999996</v>
      </c>
      <c r="K10" s="29">
        <v>4118.1477999999997</v>
      </c>
      <c r="L10" s="29">
        <v>5041.3373119999997</v>
      </c>
      <c r="M10" s="29">
        <f>M11+M12</f>
        <v>5549.5114050000002</v>
      </c>
      <c r="N10" s="29">
        <f t="shared" ref="N10:S10" si="0">N11+N12</f>
        <v>6264.3504429999994</v>
      </c>
      <c r="O10" s="29">
        <f t="shared" si="0"/>
        <v>7493.9739260000006</v>
      </c>
      <c r="P10" s="29">
        <f t="shared" si="0"/>
        <v>7590.0741689999986</v>
      </c>
      <c r="Q10" s="29">
        <f t="shared" si="0"/>
        <v>7642.8023718900004</v>
      </c>
      <c r="R10" s="29">
        <f t="shared" si="0"/>
        <v>7861.2730532999985</v>
      </c>
      <c r="S10" s="29">
        <f t="shared" si="0"/>
        <v>8626.4815342300008</v>
      </c>
      <c r="T10" s="101"/>
      <c r="U10" s="102"/>
    </row>
    <row r="11" spans="1:21" ht="15" customHeight="1" x14ac:dyDescent="0.25">
      <c r="A11" s="30" t="s">
        <v>46</v>
      </c>
      <c r="B11" s="24">
        <v>1706.8344999999999</v>
      </c>
      <c r="C11" s="24">
        <v>1715.2870999999998</v>
      </c>
      <c r="D11" s="24">
        <v>1882.8463999999999</v>
      </c>
      <c r="E11" s="24">
        <v>1989.3333</v>
      </c>
      <c r="F11" s="24">
        <v>2137.3572000000004</v>
      </c>
      <c r="G11" s="24">
        <v>2175.9643000000001</v>
      </c>
      <c r="H11" s="24">
        <v>2368.3026999999997</v>
      </c>
      <c r="I11" s="24">
        <v>2630.1746000000003</v>
      </c>
      <c r="J11" s="24">
        <v>2910.5289000000002</v>
      </c>
      <c r="K11" s="24">
        <v>3214.1750000000002</v>
      </c>
      <c r="L11" s="24">
        <v>3386.498274</v>
      </c>
      <c r="M11" s="24">
        <f>'[1]YO IyF'!N6/1000</f>
        <v>3704.9601620000003</v>
      </c>
      <c r="N11" s="24">
        <f>'[1]YO IyF'!O6/1000</f>
        <v>4027.4916259999995</v>
      </c>
      <c r="O11" s="24">
        <f>'[1]YO IyF'!P6/1000</f>
        <v>4438.6255130000009</v>
      </c>
      <c r="P11" s="24">
        <f>'[1]YO IyF'!Q6/1000</f>
        <v>4845.6119829999989</v>
      </c>
      <c r="Q11" s="24">
        <f>'[1]YO IyF'!R6/1000</f>
        <v>5258.99675149</v>
      </c>
      <c r="R11" s="24">
        <f>'[1]YO IyF'!S6/1000</f>
        <v>5695.577455059999</v>
      </c>
      <c r="S11" s="24">
        <f>'[1]YO IyF'!T6/1000</f>
        <v>5836.2849698</v>
      </c>
      <c r="T11" s="101"/>
      <c r="U11" s="102"/>
    </row>
    <row r="12" spans="1:21" ht="15" customHeight="1" x14ac:dyDescent="0.25">
      <c r="A12" s="30" t="s">
        <v>47</v>
      </c>
      <c r="B12" s="24">
        <v>313.04028199999999</v>
      </c>
      <c r="C12" s="24">
        <v>334.48399999999998</v>
      </c>
      <c r="D12" s="24">
        <v>287.19</v>
      </c>
      <c r="E12" s="24">
        <v>185.1824</v>
      </c>
      <c r="F12" s="24">
        <v>296.58090000000004</v>
      </c>
      <c r="G12" s="24">
        <v>232.22800000000001</v>
      </c>
      <c r="H12" s="24">
        <v>518.52599999999995</v>
      </c>
      <c r="I12" s="24">
        <v>645.85320000000002</v>
      </c>
      <c r="J12" s="24">
        <v>980.14219999999989</v>
      </c>
      <c r="K12" s="24">
        <v>903.97280000000001</v>
      </c>
      <c r="L12" s="24">
        <v>1654.8390379999998</v>
      </c>
      <c r="M12" s="24">
        <f>'[1]YO IyF'!N7/1000</f>
        <v>1844.5512429999999</v>
      </c>
      <c r="N12" s="24">
        <f>'[1]YO IyF'!O7/1000</f>
        <v>2236.8588170000003</v>
      </c>
      <c r="O12" s="24">
        <f>'[1]YO IyF'!P7/1000</f>
        <v>3055.3484129999997</v>
      </c>
      <c r="P12" s="24">
        <f>'[1]YO IyF'!Q7/1000</f>
        <v>2744.4621859999997</v>
      </c>
      <c r="Q12" s="24">
        <f>'[1]YO IyF'!R7/1000</f>
        <v>2383.8056204</v>
      </c>
      <c r="R12" s="24">
        <f>'[1]YO IyF'!S7/1000</f>
        <v>2165.6955982399995</v>
      </c>
      <c r="S12" s="24">
        <f>'[1]YO IyF'!T7/1000</f>
        <v>2790.1965644300003</v>
      </c>
      <c r="T12" s="101"/>
      <c r="U12" s="102"/>
    </row>
    <row r="13" spans="1:21" ht="15" customHeight="1" x14ac:dyDescent="0.25">
      <c r="A13" s="31" t="s">
        <v>62</v>
      </c>
      <c r="B13" s="24"/>
      <c r="C13" s="32"/>
      <c r="D13" s="32"/>
      <c r="E13" s="32"/>
      <c r="F13" s="32"/>
      <c r="G13" s="32"/>
      <c r="H13" s="32"/>
      <c r="I13" s="33"/>
      <c r="J13" s="32"/>
      <c r="K13" s="32"/>
      <c r="L13" s="32"/>
      <c r="M13" s="32"/>
      <c r="N13" s="32"/>
      <c r="O13" s="32"/>
      <c r="P13" s="32"/>
      <c r="Q13" s="32"/>
      <c r="R13" s="32"/>
    </row>
    <row r="14" spans="1:21" ht="15" customHeight="1" x14ac:dyDescent="0.25">
      <c r="A14" s="34" t="s">
        <v>63</v>
      </c>
      <c r="B14" s="24"/>
      <c r="C14" s="29">
        <f t="shared" ref="C14:S16" si="1">+C10-B10</f>
        <v>29.896318000000065</v>
      </c>
      <c r="D14" s="29">
        <f t="shared" si="1"/>
        <v>120.26530000000002</v>
      </c>
      <c r="E14" s="29">
        <f t="shared" si="1"/>
        <v>4.4793000000004213</v>
      </c>
      <c r="F14" s="29">
        <f t="shared" si="1"/>
        <v>259.42239999999993</v>
      </c>
      <c r="G14" s="29">
        <f t="shared" si="1"/>
        <v>-25.745800000000145</v>
      </c>
      <c r="H14" s="29">
        <f t="shared" si="1"/>
        <v>478.63639999999941</v>
      </c>
      <c r="I14" s="29">
        <f>+I10-H10</f>
        <v>389.19910000000073</v>
      </c>
      <c r="J14" s="29">
        <f t="shared" si="1"/>
        <v>614.64329999999927</v>
      </c>
      <c r="K14" s="29">
        <f t="shared" si="1"/>
        <v>227.47670000000016</v>
      </c>
      <c r="L14" s="29">
        <f t="shared" si="1"/>
        <v>923.18951199999992</v>
      </c>
      <c r="M14" s="29">
        <f t="shared" si="1"/>
        <v>508.17409300000054</v>
      </c>
      <c r="N14" s="29">
        <f t="shared" si="1"/>
        <v>714.83903799999916</v>
      </c>
      <c r="O14" s="29">
        <f t="shared" si="1"/>
        <v>1229.6234830000012</v>
      </c>
      <c r="P14" s="29">
        <f t="shared" si="1"/>
        <v>96.100242999998045</v>
      </c>
      <c r="Q14" s="29">
        <f t="shared" si="1"/>
        <v>52.728202890001739</v>
      </c>
      <c r="R14" s="29">
        <f t="shared" si="1"/>
        <v>218.47068140999818</v>
      </c>
      <c r="S14" s="29">
        <f t="shared" si="1"/>
        <v>765.20848093000222</v>
      </c>
    </row>
    <row r="15" spans="1:21" ht="15" customHeight="1" x14ac:dyDescent="0.25">
      <c r="A15" s="30" t="s">
        <v>46</v>
      </c>
      <c r="B15" s="24"/>
      <c r="C15" s="24">
        <f t="shared" si="1"/>
        <v>8.4525999999998476</v>
      </c>
      <c r="D15" s="24">
        <f t="shared" si="1"/>
        <v>167.55930000000012</v>
      </c>
      <c r="E15" s="24">
        <f t="shared" si="1"/>
        <v>106.48690000000011</v>
      </c>
      <c r="F15" s="24">
        <f t="shared" si="1"/>
        <v>148.02390000000037</v>
      </c>
      <c r="G15" s="24">
        <f t="shared" si="1"/>
        <v>38.607099999999718</v>
      </c>
      <c r="H15" s="24">
        <f t="shared" si="1"/>
        <v>192.33839999999964</v>
      </c>
      <c r="I15" s="24">
        <f>+I11-H11</f>
        <v>261.87190000000055</v>
      </c>
      <c r="J15" s="24">
        <f t="shared" si="1"/>
        <v>280.35429999999997</v>
      </c>
      <c r="K15" s="24">
        <f t="shared" si="1"/>
        <v>303.64609999999993</v>
      </c>
      <c r="L15" s="24">
        <f t="shared" si="1"/>
        <v>172.32327399999986</v>
      </c>
      <c r="M15" s="24">
        <f t="shared" si="1"/>
        <v>318.46188800000027</v>
      </c>
      <c r="N15" s="24">
        <f t="shared" si="1"/>
        <v>322.53146399999923</v>
      </c>
      <c r="O15" s="24">
        <f t="shared" si="1"/>
        <v>411.13388700000132</v>
      </c>
      <c r="P15" s="24">
        <f t="shared" si="1"/>
        <v>406.98646999999801</v>
      </c>
      <c r="Q15" s="24">
        <f t="shared" si="1"/>
        <v>413.38476849000108</v>
      </c>
      <c r="R15" s="24">
        <f t="shared" si="1"/>
        <v>436.58070356999906</v>
      </c>
      <c r="S15" s="24">
        <f t="shared" si="1"/>
        <v>140.70751474000099</v>
      </c>
    </row>
    <row r="16" spans="1:21" ht="15" customHeight="1" x14ac:dyDescent="0.25">
      <c r="A16" s="30" t="s">
        <v>47</v>
      </c>
      <c r="B16" s="24"/>
      <c r="C16" s="24">
        <f t="shared" si="1"/>
        <v>21.44371799999999</v>
      </c>
      <c r="D16" s="24">
        <f t="shared" si="1"/>
        <v>-47.293999999999983</v>
      </c>
      <c r="E16" s="24">
        <f t="shared" si="1"/>
        <v>-102.0076</v>
      </c>
      <c r="F16" s="24">
        <f t="shared" si="1"/>
        <v>111.39850000000004</v>
      </c>
      <c r="G16" s="24">
        <f t="shared" si="1"/>
        <v>-64.352900000000034</v>
      </c>
      <c r="H16" s="24">
        <f t="shared" si="1"/>
        <v>286.29799999999994</v>
      </c>
      <c r="I16" s="24">
        <f>+I12-H12</f>
        <v>127.32720000000006</v>
      </c>
      <c r="J16" s="24">
        <f t="shared" si="1"/>
        <v>334.28899999999987</v>
      </c>
      <c r="K16" s="24">
        <f t="shared" si="1"/>
        <v>-76.169399999999882</v>
      </c>
      <c r="L16" s="24">
        <f t="shared" si="1"/>
        <v>750.86623799999984</v>
      </c>
      <c r="M16" s="24">
        <f t="shared" si="1"/>
        <v>189.71220500000004</v>
      </c>
      <c r="N16" s="24">
        <f t="shared" si="1"/>
        <v>392.30757400000039</v>
      </c>
      <c r="O16" s="24">
        <f t="shared" si="1"/>
        <v>818.48959599999944</v>
      </c>
      <c r="P16" s="24">
        <f t="shared" si="1"/>
        <v>-310.88622699999996</v>
      </c>
      <c r="Q16" s="24">
        <f t="shared" si="1"/>
        <v>-360.65656559999979</v>
      </c>
      <c r="R16" s="24">
        <f t="shared" si="1"/>
        <v>-218.11002216000043</v>
      </c>
      <c r="S16" s="24">
        <f t="shared" si="1"/>
        <v>624.50096619000078</v>
      </c>
    </row>
    <row r="17" spans="1:19" ht="15" customHeight="1" x14ac:dyDescent="0.25">
      <c r="A17" s="31" t="s">
        <v>64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</row>
    <row r="18" spans="1:19" ht="15" customHeight="1" x14ac:dyDescent="0.25">
      <c r="A18" s="34" t="s">
        <v>63</v>
      </c>
      <c r="B18" s="24"/>
      <c r="C18" s="35">
        <f>((+C10/+B10)-1)*100</f>
        <v>1.4801074931188429</v>
      </c>
      <c r="D18" s="35">
        <f t="shared" ref="D18:S20" si="2">((+D10/+C10)-1)*100</f>
        <v>5.8672551291214958</v>
      </c>
      <c r="E18" s="35">
        <f t="shared" si="2"/>
        <v>0.20641589237859748</v>
      </c>
      <c r="F18" s="35">
        <f t="shared" si="2"/>
        <v>11.930123107411905</v>
      </c>
      <c r="G18" s="35">
        <f t="shared" si="2"/>
        <v>-1.0577836798725593</v>
      </c>
      <c r="H18" s="35">
        <f t="shared" si="2"/>
        <v>19.875339689442551</v>
      </c>
      <c r="I18" s="35">
        <f>((+I10/+H10)-1)*100</f>
        <v>13.481891045353711</v>
      </c>
      <c r="J18" s="35">
        <f t="shared" si="2"/>
        <v>18.761846282256791</v>
      </c>
      <c r="K18" s="35">
        <f t="shared" si="2"/>
        <v>5.8467214049524818</v>
      </c>
      <c r="L18" s="35">
        <f t="shared" si="2"/>
        <v>22.417590548838497</v>
      </c>
      <c r="M18" s="35">
        <f t="shared" si="2"/>
        <v>10.080144643175991</v>
      </c>
      <c r="N18" s="35">
        <f t="shared" ref="N18:S18" si="3">((+N10/+M10)-1)*100</f>
        <v>12.881116657512282</v>
      </c>
      <c r="O18" s="35">
        <f t="shared" si="3"/>
        <v>19.62890636768293</v>
      </c>
      <c r="P18" s="35">
        <f t="shared" si="3"/>
        <v>1.2823669250647152</v>
      </c>
      <c r="Q18" s="35">
        <f t="shared" si="3"/>
        <v>0.69469944187579014</v>
      </c>
      <c r="R18" s="35">
        <f t="shared" si="3"/>
        <v>2.8585153819170595</v>
      </c>
      <c r="S18" s="35">
        <f t="shared" si="3"/>
        <v>9.7339002950518783</v>
      </c>
    </row>
    <row r="19" spans="1:19" ht="15" customHeight="1" x14ac:dyDescent="0.25">
      <c r="A19" s="30" t="s">
        <v>46</v>
      </c>
      <c r="B19" s="24"/>
      <c r="C19" s="36">
        <f>((+C11/+B11)-1)*100</f>
        <v>0.4952208313108164</v>
      </c>
      <c r="D19" s="36">
        <f t="shared" si="2"/>
        <v>9.7685862617401078</v>
      </c>
      <c r="E19" s="36">
        <f t="shared" si="2"/>
        <v>5.6556339380631426</v>
      </c>
      <c r="F19" s="36">
        <f t="shared" si="2"/>
        <v>7.4408798163686507</v>
      </c>
      <c r="G19" s="36">
        <f t="shared" si="2"/>
        <v>1.8063007905276596</v>
      </c>
      <c r="H19" s="36">
        <f t="shared" si="2"/>
        <v>8.8392259009028695</v>
      </c>
      <c r="I19" s="36">
        <f>((+I11/+H11)-1)*100</f>
        <v>11.057366104425782</v>
      </c>
      <c r="J19" s="36">
        <f t="shared" si="2"/>
        <v>10.659151677611067</v>
      </c>
      <c r="K19" s="36">
        <f t="shared" si="2"/>
        <v>10.432677717098082</v>
      </c>
      <c r="L19" s="36">
        <f t="shared" si="2"/>
        <v>5.3613531932766634</v>
      </c>
      <c r="M19" s="36">
        <f t="shared" si="2"/>
        <v>9.4038697862333542</v>
      </c>
      <c r="N19" s="36">
        <f t="shared" si="2"/>
        <v>8.7053962768088411</v>
      </c>
      <c r="O19" s="36">
        <f t="shared" si="2"/>
        <v>10.208187258438306</v>
      </c>
      <c r="P19" s="36">
        <f t="shared" si="2"/>
        <v>9.1692004384691153</v>
      </c>
      <c r="Q19" s="36">
        <f t="shared" si="2"/>
        <v>8.5311157793956927</v>
      </c>
      <c r="R19" s="36">
        <f t="shared" si="2"/>
        <v>8.3015967531507862</v>
      </c>
      <c r="S19" s="36">
        <f t="shared" si="2"/>
        <v>2.4704696907421608</v>
      </c>
    </row>
    <row r="20" spans="1:19" ht="15" customHeight="1" x14ac:dyDescent="0.25">
      <c r="A20" s="30" t="s">
        <v>47</v>
      </c>
      <c r="B20" s="24"/>
      <c r="C20" s="36">
        <f>((+C12/+B12)-1)*100</f>
        <v>6.8501465252321703</v>
      </c>
      <c r="D20" s="36">
        <f t="shared" si="2"/>
        <v>-14.139390822879417</v>
      </c>
      <c r="E20" s="36">
        <f t="shared" si="2"/>
        <v>-35.519203314878652</v>
      </c>
      <c r="F20" s="36">
        <f t="shared" si="2"/>
        <v>60.156094747665037</v>
      </c>
      <c r="G20" s="36">
        <f t="shared" si="2"/>
        <v>-21.698261755898653</v>
      </c>
      <c r="H20" s="36">
        <f t="shared" si="2"/>
        <v>123.28315276366327</v>
      </c>
      <c r="I20" s="36">
        <f>((+I12/+H12)-1)*100</f>
        <v>24.555605697689241</v>
      </c>
      <c r="J20" s="36">
        <f t="shared" si="2"/>
        <v>51.759285236954746</v>
      </c>
      <c r="K20" s="36">
        <f t="shared" si="2"/>
        <v>-7.7712601293975396</v>
      </c>
      <c r="L20" s="36">
        <f t="shared" si="2"/>
        <v>83.062923795937209</v>
      </c>
      <c r="M20" s="36">
        <f t="shared" si="2"/>
        <v>11.464088086130841</v>
      </c>
      <c r="N20" s="36">
        <f t="shared" si="2"/>
        <v>21.268456243153565</v>
      </c>
      <c r="O20" s="36">
        <f t="shared" si="2"/>
        <v>36.591026209590204</v>
      </c>
      <c r="P20" s="36">
        <f t="shared" si="2"/>
        <v>-10.175148132934064</v>
      </c>
      <c r="Q20" s="36">
        <f t="shared" si="2"/>
        <v>-13.141247397751531</v>
      </c>
      <c r="R20" s="36">
        <f t="shared" si="2"/>
        <v>-9.1496563433474005</v>
      </c>
      <c r="S20" s="36">
        <f>((+S12/+R12)-1)*100</f>
        <v>28.836045411807419</v>
      </c>
    </row>
    <row r="21" spans="1:19" ht="10" customHeight="1" x14ac:dyDescent="0.25">
      <c r="A21" s="30"/>
      <c r="B21" s="23"/>
      <c r="C21" s="23"/>
      <c r="D21" s="23"/>
      <c r="E21" s="23"/>
      <c r="F21" s="23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 spans="1:19" ht="15" customHeight="1" x14ac:dyDescent="0.25">
      <c r="A22" s="31" t="s">
        <v>65</v>
      </c>
      <c r="B22" s="29">
        <f>SUM(B23:B24)</f>
        <v>100</v>
      </c>
      <c r="C22" s="29">
        <f t="shared" ref="C22:S22" si="4">SUM(C23:C24)</f>
        <v>100</v>
      </c>
      <c r="D22" s="29">
        <f t="shared" si="4"/>
        <v>100</v>
      </c>
      <c r="E22" s="29">
        <f t="shared" si="4"/>
        <v>99.999999999999972</v>
      </c>
      <c r="F22" s="29">
        <f t="shared" si="4"/>
        <v>100</v>
      </c>
      <c r="G22" s="29">
        <f t="shared" si="4"/>
        <v>100</v>
      </c>
      <c r="H22" s="29">
        <f t="shared" si="4"/>
        <v>100</v>
      </c>
      <c r="I22" s="29">
        <f t="shared" si="4"/>
        <v>100</v>
      </c>
      <c r="J22" s="29">
        <f t="shared" si="4"/>
        <v>100.00000000000001</v>
      </c>
      <c r="K22" s="29">
        <f t="shared" si="4"/>
        <v>100.00000000000001</v>
      </c>
      <c r="L22" s="29">
        <f t="shared" si="4"/>
        <v>100</v>
      </c>
      <c r="M22" s="29">
        <f t="shared" si="4"/>
        <v>100</v>
      </c>
      <c r="N22" s="29">
        <f t="shared" si="4"/>
        <v>100.00000000000001</v>
      </c>
      <c r="O22" s="29">
        <f t="shared" si="4"/>
        <v>100</v>
      </c>
      <c r="P22" s="29">
        <f t="shared" si="4"/>
        <v>100</v>
      </c>
      <c r="Q22" s="29">
        <f t="shared" si="4"/>
        <v>100</v>
      </c>
      <c r="R22" s="29">
        <f t="shared" si="4"/>
        <v>100</v>
      </c>
      <c r="S22" s="29">
        <f t="shared" si="4"/>
        <v>100</v>
      </c>
    </row>
    <row r="23" spans="1:19" ht="15" customHeight="1" x14ac:dyDescent="0.25">
      <c r="A23" s="30" t="s">
        <v>46</v>
      </c>
      <c r="B23" s="24">
        <f t="shared" ref="B23:S23" si="5">+B11/+B10*100</f>
        <v>84.501995629152816</v>
      </c>
      <c r="C23" s="24">
        <f t="shared" si="5"/>
        <v>83.681885260261495</v>
      </c>
      <c r="D23" s="24">
        <f t="shared" si="5"/>
        <v>86.765659783402711</v>
      </c>
      <c r="E23" s="24">
        <f t="shared" si="5"/>
        <v>91.483970430749224</v>
      </c>
      <c r="F23" s="24">
        <f t="shared" si="5"/>
        <v>87.814772282006686</v>
      </c>
      <c r="G23" s="24">
        <f t="shared" si="5"/>
        <v>90.356750164843561</v>
      </c>
      <c r="H23" s="24">
        <f t="shared" si="5"/>
        <v>82.038213767238773</v>
      </c>
      <c r="I23" s="24">
        <f t="shared" si="5"/>
        <v>80.285478651921082</v>
      </c>
      <c r="J23" s="24">
        <f t="shared" si="5"/>
        <v>74.807888541388152</v>
      </c>
      <c r="K23" s="24">
        <f t="shared" si="5"/>
        <v>78.049044281509282</v>
      </c>
      <c r="L23" s="24">
        <f t="shared" si="5"/>
        <v>67.174601983863454</v>
      </c>
      <c r="M23" s="24">
        <f t="shared" si="5"/>
        <v>66.761916349282643</v>
      </c>
      <c r="N23" s="24">
        <f t="shared" si="5"/>
        <v>64.292246461090912</v>
      </c>
      <c r="O23" s="24">
        <f t="shared" si="5"/>
        <v>59.229262829436756</v>
      </c>
      <c r="P23" s="24">
        <f t="shared" si="5"/>
        <v>63.841431257560608</v>
      </c>
      <c r="Q23" s="24">
        <f t="shared" si="5"/>
        <v>68.809796401807191</v>
      </c>
      <c r="R23" s="24">
        <f t="shared" si="5"/>
        <v>72.451082877335168</v>
      </c>
      <c r="S23" s="24">
        <f t="shared" si="5"/>
        <v>67.655450795802892</v>
      </c>
    </row>
    <row r="24" spans="1:19" ht="15" customHeight="1" x14ac:dyDescent="0.25">
      <c r="A24" s="30" t="s">
        <v>47</v>
      </c>
      <c r="B24" s="24">
        <f t="shared" ref="B24:S24" si="6">+B12/+B10*100</f>
        <v>15.498004370847182</v>
      </c>
      <c r="C24" s="24">
        <f t="shared" si="6"/>
        <v>16.318114739738501</v>
      </c>
      <c r="D24" s="24">
        <f t="shared" si="6"/>
        <v>13.234340216597287</v>
      </c>
      <c r="E24" s="24">
        <f t="shared" si="6"/>
        <v>8.5160295692507528</v>
      </c>
      <c r="F24" s="24">
        <f t="shared" si="6"/>
        <v>12.185227717993321</v>
      </c>
      <c r="G24" s="24">
        <f t="shared" si="6"/>
        <v>9.6432498351564373</v>
      </c>
      <c r="H24" s="24">
        <f t="shared" si="6"/>
        <v>17.961786232761231</v>
      </c>
      <c r="I24" s="24">
        <f t="shared" si="6"/>
        <v>19.714521348078911</v>
      </c>
      <c r="J24" s="24">
        <f t="shared" si="6"/>
        <v>25.192111458611858</v>
      </c>
      <c r="K24" s="24">
        <f t="shared" si="6"/>
        <v>21.950955718490729</v>
      </c>
      <c r="L24" s="24">
        <f t="shared" si="6"/>
        <v>32.825398016136553</v>
      </c>
      <c r="M24" s="24">
        <f t="shared" si="6"/>
        <v>33.238083650717357</v>
      </c>
      <c r="N24" s="24">
        <f t="shared" si="6"/>
        <v>35.707753538909103</v>
      </c>
      <c r="O24" s="24">
        <f t="shared" si="6"/>
        <v>40.770737170563244</v>
      </c>
      <c r="P24" s="24">
        <f t="shared" si="6"/>
        <v>36.158568742439392</v>
      </c>
      <c r="Q24" s="24">
        <f t="shared" si="6"/>
        <v>31.190203598192806</v>
      </c>
      <c r="R24" s="24">
        <f t="shared" si="6"/>
        <v>27.548917122664829</v>
      </c>
      <c r="S24" s="24">
        <f t="shared" si="6"/>
        <v>32.344549204197108</v>
      </c>
    </row>
    <row r="25" spans="1:19" ht="10" customHeight="1" x14ac:dyDescent="0.25">
      <c r="A25" s="34"/>
      <c r="B25" s="23"/>
      <c r="C25" s="23"/>
      <c r="D25" s="23"/>
      <c r="E25" s="23"/>
      <c r="F25" s="23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</row>
    <row r="26" spans="1:19" ht="15" customHeight="1" x14ac:dyDescent="0.25">
      <c r="A26" s="37" t="s">
        <v>66</v>
      </c>
      <c r="B26" s="23">
        <v>664.27931651286985</v>
      </c>
      <c r="C26" s="23">
        <v>660.7330830218408</v>
      </c>
      <c r="D26" s="23">
        <v>685.77548529652495</v>
      </c>
      <c r="E26" s="23">
        <v>673.94765592191015</v>
      </c>
      <c r="F26" s="23">
        <v>740.08382559484164</v>
      </c>
      <c r="G26" s="23">
        <v>718.64734988616863</v>
      </c>
      <c r="H26" s="23">
        <v>845.73432522831331</v>
      </c>
      <c r="I26" s="23">
        <v>942.54082798459388</v>
      </c>
      <c r="J26" s="23">
        <v>1099.6852729208085</v>
      </c>
      <c r="K26" s="23">
        <v>1143.9299444444443</v>
      </c>
      <c r="L26" s="23">
        <v>1376.7243231876914</v>
      </c>
      <c r="M26" s="23">
        <v>1490.2734059988384</v>
      </c>
      <c r="N26" s="23">
        <v>1653.9491087946674</v>
      </c>
      <c r="O26" s="23">
        <v>1946.1152029417763</v>
      </c>
      <c r="P26" s="23">
        <v>1939.5708630239376</v>
      </c>
      <c r="Q26" s="23">
        <v>1922.5221818688115</v>
      </c>
      <c r="R26" s="23">
        <v>1947.2849442772838</v>
      </c>
      <c r="S26" s="23">
        <v>2104.9773944074564</v>
      </c>
    </row>
    <row r="27" spans="1:19" ht="10" customHeight="1" x14ac:dyDescent="0.25">
      <c r="B27" s="23"/>
      <c r="C27" s="23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</row>
    <row r="28" spans="1:19" ht="20.149999999999999" customHeight="1" x14ac:dyDescent="0.25">
      <c r="A28" s="25" t="s">
        <v>67</v>
      </c>
      <c r="B28" s="23"/>
      <c r="C28" s="23"/>
      <c r="D28" s="23"/>
      <c r="E28" s="23"/>
      <c r="F28" s="23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</row>
    <row r="29" spans="1:19" ht="36.75" customHeight="1" x14ac:dyDescent="0.25">
      <c r="A29" s="17" t="s">
        <v>52</v>
      </c>
      <c r="B29" s="17">
        <v>2000</v>
      </c>
      <c r="C29" s="17">
        <v>2001</v>
      </c>
      <c r="D29" s="17">
        <v>2002</v>
      </c>
      <c r="E29" s="17">
        <v>2003</v>
      </c>
      <c r="F29" s="17">
        <v>2004</v>
      </c>
      <c r="G29" s="17">
        <v>2005</v>
      </c>
      <c r="H29" s="17">
        <v>2006</v>
      </c>
      <c r="I29" s="17">
        <v>2007</v>
      </c>
      <c r="J29" s="17">
        <v>2008</v>
      </c>
      <c r="K29" s="17">
        <v>2009</v>
      </c>
      <c r="L29" s="17">
        <v>2010</v>
      </c>
      <c r="M29" s="17">
        <v>2011</v>
      </c>
      <c r="N29" s="17">
        <v>2012</v>
      </c>
      <c r="O29" s="17">
        <v>2013</v>
      </c>
      <c r="P29" s="17">
        <v>2014</v>
      </c>
      <c r="Q29" s="17">
        <v>2015</v>
      </c>
      <c r="R29" s="17">
        <v>2016</v>
      </c>
      <c r="S29" s="17">
        <v>2017</v>
      </c>
    </row>
    <row r="30" spans="1:19" ht="15" customHeight="1" x14ac:dyDescent="0.25">
      <c r="A30" s="28" t="s">
        <v>68</v>
      </c>
      <c r="B30" s="29">
        <v>2019.8747819999999</v>
      </c>
      <c r="C30" s="29">
        <v>2049.7710999999999</v>
      </c>
      <c r="D30" s="29">
        <v>2170.0364</v>
      </c>
      <c r="E30" s="29">
        <v>2174.5157000000004</v>
      </c>
      <c r="F30" s="29">
        <v>2433.9381000000003</v>
      </c>
      <c r="G30" s="29">
        <v>2408.1923000000002</v>
      </c>
      <c r="H30" s="29">
        <v>2886.8286999999996</v>
      </c>
      <c r="I30" s="29">
        <v>3276.0277999999998</v>
      </c>
      <c r="J30" s="29">
        <v>3890.6711</v>
      </c>
      <c r="K30" s="29">
        <v>4118.1478000000006</v>
      </c>
      <c r="L30" s="29">
        <v>5041.3359089999994</v>
      </c>
      <c r="M30" s="29">
        <f>SUM(M31:M35)</f>
        <v>5549.5114050000002</v>
      </c>
      <c r="N30" s="29">
        <f t="shared" ref="N30:R30" si="7">SUM(N31:N35)</f>
        <v>6264.3504429999994</v>
      </c>
      <c r="O30" s="29">
        <f t="shared" si="7"/>
        <v>7493.9739260000006</v>
      </c>
      <c r="P30" s="29">
        <f t="shared" si="7"/>
        <v>7590.0741689999995</v>
      </c>
      <c r="Q30" s="29">
        <f t="shared" si="7"/>
        <v>7642.8023718899985</v>
      </c>
      <c r="R30" s="29">
        <f t="shared" si="7"/>
        <v>7861.2730532999985</v>
      </c>
      <c r="S30" s="29">
        <v>8712.6369839899999</v>
      </c>
    </row>
    <row r="31" spans="1:19" ht="15" customHeight="1" x14ac:dyDescent="0.25">
      <c r="A31" s="30" t="s">
        <v>69</v>
      </c>
      <c r="B31" s="24">
        <v>567.07619999999997</v>
      </c>
      <c r="C31" s="24">
        <v>580.11400000000003</v>
      </c>
      <c r="D31" s="24">
        <v>589.202</v>
      </c>
      <c r="E31" s="24">
        <v>586.62459999999999</v>
      </c>
      <c r="F31" s="24">
        <v>607.18090000000007</v>
      </c>
      <c r="G31" s="24">
        <v>672.57229999999993</v>
      </c>
      <c r="H31" s="24">
        <v>799.50169999999991</v>
      </c>
      <c r="I31" s="24">
        <v>907.56090000000017</v>
      </c>
      <c r="J31" s="24">
        <v>1107.6487999999997</v>
      </c>
      <c r="K31" s="24">
        <v>1144.2646999999997</v>
      </c>
      <c r="L31" s="24">
        <v>1203.5039999999999</v>
      </c>
      <c r="M31" s="24">
        <v>1298.1832589999999</v>
      </c>
      <c r="N31" s="24">
        <f>[1]Educación!R10/1000</f>
        <v>1553.8517910000003</v>
      </c>
      <c r="O31" s="24">
        <f>[1]Educación!S10/1000</f>
        <v>1602.7090860000003</v>
      </c>
      <c r="P31" s="24">
        <f>[1]Educación!T10/1000</f>
        <v>1777.4198799999997</v>
      </c>
      <c r="Q31" s="24">
        <f>[1]Educación!U10/1000</f>
        <v>2082.8735659600002</v>
      </c>
      <c r="R31" s="24">
        <f>[1]Educación!V10/1000</f>
        <v>2122.5981873500004</v>
      </c>
      <c r="S31" s="24">
        <v>2306.962219049999</v>
      </c>
    </row>
    <row r="32" spans="1:19" ht="15" customHeight="1" x14ac:dyDescent="0.25">
      <c r="A32" s="30" t="s">
        <v>70</v>
      </c>
      <c r="B32" s="24">
        <v>704.79658199999994</v>
      </c>
      <c r="C32" s="24">
        <v>684.22299999999996</v>
      </c>
      <c r="D32" s="24">
        <v>798.13800000000003</v>
      </c>
      <c r="E32" s="24">
        <v>698.42499999999995</v>
      </c>
      <c r="F32" s="24">
        <v>806.57550000000015</v>
      </c>
      <c r="G32" s="24">
        <v>847.66740000000016</v>
      </c>
      <c r="H32" s="24">
        <v>900.98629999999991</v>
      </c>
      <c r="I32" s="24">
        <v>1022.806</v>
      </c>
      <c r="J32" s="24">
        <v>1220.4849000000002</v>
      </c>
      <c r="K32" s="24">
        <v>1319.4277999999999</v>
      </c>
      <c r="L32" s="24">
        <v>1515.463</v>
      </c>
      <c r="M32" s="24">
        <v>1681.9071080000001</v>
      </c>
      <c r="N32" s="24">
        <f>[1]Salud!R10/1000</f>
        <v>1886.6028219999994</v>
      </c>
      <c r="O32" s="24">
        <f>[1]Salud!S10/1000</f>
        <v>2236.973641</v>
      </c>
      <c r="P32" s="24">
        <f>[1]Salud!T10/1000</f>
        <v>2721.6140649999993</v>
      </c>
      <c r="Q32" s="24">
        <f>[1]Salud!U10/1000</f>
        <v>2826.7255352499992</v>
      </c>
      <c r="R32" s="24">
        <f>[1]Salud!V10/1000</f>
        <v>2768.6197686599999</v>
      </c>
      <c r="S32" s="24">
        <v>3083.2493020900006</v>
      </c>
    </row>
    <row r="33" spans="1:19" ht="15" customHeight="1" x14ac:dyDescent="0.25">
      <c r="A33" s="30" t="s">
        <v>71</v>
      </c>
      <c r="B33" s="24">
        <v>605.96600000000001</v>
      </c>
      <c r="C33" s="24">
        <v>619.5696999999999</v>
      </c>
      <c r="D33" s="24">
        <v>612.07540000000006</v>
      </c>
      <c r="E33" s="24">
        <v>770.41449999999998</v>
      </c>
      <c r="F33" s="24">
        <v>853.74009999999998</v>
      </c>
      <c r="G33" s="24">
        <v>780.01869999999997</v>
      </c>
      <c r="H33" s="24">
        <v>899.72080000000005</v>
      </c>
      <c r="I33" s="24">
        <v>1028.8112000000001</v>
      </c>
      <c r="J33" s="24">
        <v>1060.1813</v>
      </c>
      <c r="K33" s="24">
        <v>1196.7035000000001</v>
      </c>
      <c r="L33" s="24">
        <v>1321.059</v>
      </c>
      <c r="M33" s="24">
        <v>1380.9597719999999</v>
      </c>
      <c r="N33" s="24">
        <f>[1]Trabajo!R10/1000</f>
        <v>1442.1670469999999</v>
      </c>
      <c r="O33" s="24">
        <f>[1]Trabajo!S10/1000</f>
        <v>1525.8297729999999</v>
      </c>
      <c r="P33" s="24">
        <f>[1]Trabajo!T10/1000</f>
        <v>1592.3265159999999</v>
      </c>
      <c r="Q33" s="24">
        <f>[1]Trabajo!U10/1000</f>
        <v>1716.7470306899995</v>
      </c>
      <c r="R33" s="24">
        <f>[1]Trabajo!V10/1000</f>
        <v>1749.0951401499988</v>
      </c>
      <c r="S33" s="24">
        <v>1866.4845010000001</v>
      </c>
    </row>
    <row r="34" spans="1:19" ht="15" customHeight="1" x14ac:dyDescent="0.25">
      <c r="A34" s="30" t="s">
        <v>72</v>
      </c>
      <c r="B34" s="24">
        <v>47.533000000000001</v>
      </c>
      <c r="C34" s="24">
        <v>37.0884</v>
      </c>
      <c r="D34" s="24">
        <v>33.933999999999997</v>
      </c>
      <c r="E34" s="24">
        <v>21.5063</v>
      </c>
      <c r="F34" s="24">
        <v>31.7805</v>
      </c>
      <c r="G34" s="24">
        <v>28.172799999999999</v>
      </c>
      <c r="H34" s="24">
        <v>36.666899999999998</v>
      </c>
      <c r="I34" s="24">
        <v>52.937299999999993</v>
      </c>
      <c r="J34" s="24">
        <v>47.2941</v>
      </c>
      <c r="K34" s="24">
        <v>54.306100000000001</v>
      </c>
      <c r="L34" s="24">
        <v>107.865132</v>
      </c>
      <c r="M34" s="24">
        <v>146.84488099999999</v>
      </c>
      <c r="N34" s="24">
        <f>[1]Vivienda!R10/1000</f>
        <v>147.67346700000002</v>
      </c>
      <c r="O34" s="24">
        <f>[1]Vivienda!S10/1000</f>
        <v>151.35664399999999</v>
      </c>
      <c r="P34" s="24">
        <f>[1]Vivienda!T10/1000</f>
        <v>102.608726</v>
      </c>
      <c r="Q34" s="24">
        <f>[1]Vivienda!U10/1000</f>
        <v>222.62996597000006</v>
      </c>
      <c r="R34" s="24">
        <f>[1]Vivienda!V10/1000</f>
        <v>412.55930379000011</v>
      </c>
      <c r="S34" s="24">
        <v>503.263417</v>
      </c>
    </row>
    <row r="35" spans="1:19" ht="15" customHeight="1" x14ac:dyDescent="0.25">
      <c r="A35" s="30" t="s">
        <v>73</v>
      </c>
      <c r="B35" s="24">
        <v>94.503</v>
      </c>
      <c r="C35" s="24">
        <v>128.77600000000001</v>
      </c>
      <c r="D35" s="24">
        <v>136.68700000000001</v>
      </c>
      <c r="E35" s="24">
        <v>97.545299999999997</v>
      </c>
      <c r="F35" s="24">
        <v>134.6611</v>
      </c>
      <c r="G35" s="24">
        <v>79.761099999999999</v>
      </c>
      <c r="H35" s="24">
        <v>249.953</v>
      </c>
      <c r="I35" s="24">
        <v>263.91240000000005</v>
      </c>
      <c r="J35" s="24">
        <v>455.06200000000001</v>
      </c>
      <c r="K35" s="24">
        <v>403.44569999999999</v>
      </c>
      <c r="L35" s="24">
        <v>893.44477700000004</v>
      </c>
      <c r="M35" s="24">
        <v>1041.616385</v>
      </c>
      <c r="N35" s="24">
        <f>[1]Multisocial!R10/1000</f>
        <v>1234.0553159999999</v>
      </c>
      <c r="O35" s="24">
        <f>[1]Multisocial!S10/1000</f>
        <v>1977.1047819999999</v>
      </c>
      <c r="P35" s="24">
        <f>[1]Multisocial!T10/1000</f>
        <v>1396.1049819999998</v>
      </c>
      <c r="Q35" s="24">
        <f>[1]Multisocial!U10/1000</f>
        <v>793.82627401999969</v>
      </c>
      <c r="R35" s="24">
        <f>[1]Multisocial!V10/1000</f>
        <v>808.40065334999986</v>
      </c>
      <c r="S35" s="24">
        <v>952.67754485000012</v>
      </c>
    </row>
    <row r="36" spans="1:19" ht="15" customHeight="1" x14ac:dyDescent="0.25">
      <c r="A36" s="38" t="s">
        <v>74</v>
      </c>
      <c r="B36" s="29">
        <f>SUM(B37:B41)</f>
        <v>100</v>
      </c>
      <c r="C36" s="29">
        <f t="shared" ref="C36:R36" si="8">SUM(C37:C41)</f>
        <v>99.999999999999986</v>
      </c>
      <c r="D36" s="29">
        <f t="shared" si="8"/>
        <v>100.00000000000001</v>
      </c>
      <c r="E36" s="29">
        <f t="shared" si="8"/>
        <v>99.999999999999972</v>
      </c>
      <c r="F36" s="29">
        <f t="shared" si="8"/>
        <v>99.999999999999986</v>
      </c>
      <c r="G36" s="29">
        <f t="shared" si="8"/>
        <v>100</v>
      </c>
      <c r="H36" s="29">
        <f t="shared" si="8"/>
        <v>100</v>
      </c>
      <c r="I36" s="29">
        <f t="shared" si="8"/>
        <v>100</v>
      </c>
      <c r="J36" s="29">
        <f t="shared" si="8"/>
        <v>100</v>
      </c>
      <c r="K36" s="29">
        <f t="shared" si="8"/>
        <v>99.999999999999986</v>
      </c>
      <c r="L36" s="29">
        <f t="shared" si="8"/>
        <v>100</v>
      </c>
      <c r="M36" s="29">
        <f t="shared" si="8"/>
        <v>100</v>
      </c>
      <c r="N36" s="29">
        <f t="shared" si="8"/>
        <v>99.999999999999986</v>
      </c>
      <c r="O36" s="29">
        <f t="shared" si="8"/>
        <v>100</v>
      </c>
      <c r="P36" s="29">
        <f t="shared" si="8"/>
        <v>99.999999999999986</v>
      </c>
      <c r="Q36" s="29">
        <f t="shared" si="8"/>
        <v>100</v>
      </c>
      <c r="R36" s="29">
        <f t="shared" si="8"/>
        <v>100.00000000000001</v>
      </c>
      <c r="S36" s="29">
        <v>100</v>
      </c>
    </row>
    <row r="37" spans="1:19" ht="15" customHeight="1" x14ac:dyDescent="0.25">
      <c r="A37" s="30" t="s">
        <v>69</v>
      </c>
      <c r="B37" s="39">
        <f>+B31/+B30*100</f>
        <v>28.074819540966971</v>
      </c>
      <c r="C37" s="39">
        <f t="shared" ref="C37:M37" si="9">+C31/+C30*100</f>
        <v>28.301403995792505</v>
      </c>
      <c r="D37" s="39">
        <f t="shared" si="9"/>
        <v>27.151710450571244</v>
      </c>
      <c r="E37" s="39">
        <f t="shared" si="9"/>
        <v>26.977252911993226</v>
      </c>
      <c r="F37" s="39">
        <f t="shared" si="9"/>
        <v>24.946439681436434</v>
      </c>
      <c r="G37" s="39">
        <f t="shared" si="9"/>
        <v>27.928513017834995</v>
      </c>
      <c r="H37" s="39">
        <f t="shared" si="9"/>
        <v>27.694809186288055</v>
      </c>
      <c r="I37" s="39">
        <f t="shared" si="9"/>
        <v>27.703089088560244</v>
      </c>
      <c r="J37" s="39">
        <f t="shared" si="9"/>
        <v>28.46935069890641</v>
      </c>
      <c r="K37" s="39">
        <f t="shared" si="9"/>
        <v>27.785906567025098</v>
      </c>
      <c r="L37" s="39">
        <f t="shared" si="9"/>
        <v>23.872719884653097</v>
      </c>
      <c r="M37" s="39">
        <f t="shared" si="9"/>
        <v>23.392748735147432</v>
      </c>
      <c r="N37" s="39">
        <f>+N31/+N30*100</f>
        <v>24.804675363210684</v>
      </c>
      <c r="O37" s="39">
        <f>+O31/+O30*100</f>
        <v>21.386638141873888</v>
      </c>
      <c r="P37" s="39">
        <f>+P31/+P30*100</f>
        <v>23.417687896377654</v>
      </c>
      <c r="Q37" s="39">
        <f>+Q31/+Q30*100</f>
        <v>27.25274663153332</v>
      </c>
      <c r="R37" s="39">
        <f>+R31/+R30*100</f>
        <v>27.000692800754173</v>
      </c>
      <c r="S37" s="39">
        <v>26.47834660492779</v>
      </c>
    </row>
    <row r="38" spans="1:19" ht="15" customHeight="1" x14ac:dyDescent="0.25">
      <c r="A38" s="30" t="s">
        <v>70</v>
      </c>
      <c r="B38" s="39">
        <f>+B32/+B30*100</f>
        <v>34.893082892105738</v>
      </c>
      <c r="C38" s="39">
        <f t="shared" ref="C38:R38" si="10">+C32/+C30*100</f>
        <v>33.380458920510684</v>
      </c>
      <c r="D38" s="39">
        <f t="shared" si="10"/>
        <v>36.779936041625852</v>
      </c>
      <c r="E38" s="39">
        <f t="shared" si="10"/>
        <v>32.11864600471727</v>
      </c>
      <c r="F38" s="39">
        <f t="shared" si="10"/>
        <v>33.138702253767264</v>
      </c>
      <c r="G38" s="39">
        <f t="shared" si="10"/>
        <v>35.199323575613128</v>
      </c>
      <c r="H38" s="39">
        <f t="shared" si="10"/>
        <v>31.210244653588209</v>
      </c>
      <c r="I38" s="39">
        <f t="shared" si="10"/>
        <v>31.220919431758183</v>
      </c>
      <c r="J38" s="39">
        <f t="shared" si="10"/>
        <v>31.36952131471612</v>
      </c>
      <c r="K38" s="39">
        <f t="shared" si="10"/>
        <v>32.039350311807645</v>
      </c>
      <c r="L38" s="39">
        <f t="shared" si="10"/>
        <v>30.060742377720423</v>
      </c>
      <c r="M38" s="39">
        <f t="shared" si="10"/>
        <v>30.307300683887867</v>
      </c>
      <c r="N38" s="39">
        <f t="shared" si="10"/>
        <v>30.116495543574739</v>
      </c>
      <c r="O38" s="39">
        <f t="shared" si="10"/>
        <v>29.850299228276228</v>
      </c>
      <c r="P38" s="39">
        <f t="shared" si="10"/>
        <v>35.857542421862462</v>
      </c>
      <c r="Q38" s="39">
        <f t="shared" si="10"/>
        <v>36.985458967859905</v>
      </c>
      <c r="R38" s="39">
        <f t="shared" si="10"/>
        <v>35.218465888267183</v>
      </c>
      <c r="S38" s="39">
        <v>35.388244773145708</v>
      </c>
    </row>
    <row r="39" spans="1:19" ht="15" customHeight="1" x14ac:dyDescent="0.25">
      <c r="A39" s="30" t="s">
        <v>71</v>
      </c>
      <c r="B39" s="39">
        <f>+B33/+B30*100</f>
        <v>30.000176515892562</v>
      </c>
      <c r="C39" s="39">
        <f t="shared" ref="C39:R39" si="11">+C33/+C30*100</f>
        <v>30.226287218119129</v>
      </c>
      <c r="D39" s="39">
        <f t="shared" si="11"/>
        <v>28.205766502349917</v>
      </c>
      <c r="E39" s="39">
        <f t="shared" si="11"/>
        <v>35.429245233777792</v>
      </c>
      <c r="F39" s="39">
        <f t="shared" si="11"/>
        <v>35.076491879559299</v>
      </c>
      <c r="G39" s="39">
        <f t="shared" si="11"/>
        <v>32.390216512194641</v>
      </c>
      <c r="H39" s="39">
        <f t="shared" si="11"/>
        <v>31.166407622315802</v>
      </c>
      <c r="I39" s="39">
        <f t="shared" si="11"/>
        <v>31.404226789528472</v>
      </c>
      <c r="J39" s="39">
        <f t="shared" si="11"/>
        <v>27.249316962310179</v>
      </c>
      <c r="K39" s="39">
        <f t="shared" si="11"/>
        <v>29.059265429958579</v>
      </c>
      <c r="L39" s="39">
        <f t="shared" si="11"/>
        <v>26.204542284944576</v>
      </c>
      <c r="M39" s="39">
        <f t="shared" si="11"/>
        <v>24.8843487510591</v>
      </c>
      <c r="N39" s="39">
        <f t="shared" si="11"/>
        <v>23.021813037479838</v>
      </c>
      <c r="O39" s="39">
        <f t="shared" si="11"/>
        <v>20.360756363272138</v>
      </c>
      <c r="P39" s="39">
        <f t="shared" si="11"/>
        <v>20.979063979420779</v>
      </c>
      <c r="Q39" s="39">
        <f t="shared" si="11"/>
        <v>22.46227165318502</v>
      </c>
      <c r="R39" s="39">
        <f t="shared" si="11"/>
        <v>22.249515164923132</v>
      </c>
      <c r="S39" s="39">
        <v>21.422727750849472</v>
      </c>
    </row>
    <row r="40" spans="1:19" ht="15" customHeight="1" x14ac:dyDescent="0.25">
      <c r="A40" s="30" t="s">
        <v>72</v>
      </c>
      <c r="B40" s="39">
        <f>+B34/+B30*100</f>
        <v>2.3532646886622701</v>
      </c>
      <c r="C40" s="39">
        <f t="shared" ref="C40:R40" si="12">+C34/+C30*100</f>
        <v>1.809392277996309</v>
      </c>
      <c r="D40" s="39">
        <f t="shared" si="12"/>
        <v>1.5637525711550277</v>
      </c>
      <c r="E40" s="39">
        <f t="shared" si="12"/>
        <v>0.98901562311092972</v>
      </c>
      <c r="F40" s="39">
        <f t="shared" si="12"/>
        <v>1.3057234282170116</v>
      </c>
      <c r="G40" s="39">
        <f t="shared" si="12"/>
        <v>1.1698733527218734</v>
      </c>
      <c r="H40" s="39">
        <f t="shared" si="12"/>
        <v>1.2701446400335428</v>
      </c>
      <c r="I40" s="39">
        <f t="shared" si="12"/>
        <v>1.6158989859609858</v>
      </c>
      <c r="J40" s="39">
        <f t="shared" si="12"/>
        <v>1.2155769219351387</v>
      </c>
      <c r="K40" s="39">
        <f t="shared" si="12"/>
        <v>1.3187020630973953</v>
      </c>
      <c r="L40" s="39">
        <f t="shared" si="12"/>
        <v>2.1396140615711552</v>
      </c>
      <c r="M40" s="39">
        <f t="shared" si="12"/>
        <v>2.646086660308431</v>
      </c>
      <c r="N40" s="39">
        <f t="shared" si="12"/>
        <v>2.3573627999215052</v>
      </c>
      <c r="O40" s="39">
        <f t="shared" si="12"/>
        <v>2.0197113773624835</v>
      </c>
      <c r="P40" s="39">
        <f t="shared" si="12"/>
        <v>1.3518804126985073</v>
      </c>
      <c r="Q40" s="39">
        <f t="shared" si="12"/>
        <v>2.9129363175584193</v>
      </c>
      <c r="R40" s="39">
        <f t="shared" si="12"/>
        <v>5.2479961069004757</v>
      </c>
      <c r="S40" s="39">
        <v>5.7762468231463924</v>
      </c>
    </row>
    <row r="41" spans="1:19" ht="15" customHeight="1" x14ac:dyDescent="0.25">
      <c r="A41" s="30" t="s">
        <v>73</v>
      </c>
      <c r="B41" s="39">
        <f>+B35/+B30*100</f>
        <v>4.6786563623724673</v>
      </c>
      <c r="C41" s="39">
        <f t="shared" ref="C41:R41" si="13">+C35/+C30*100</f>
        <v>6.2824575875813649</v>
      </c>
      <c r="D41" s="39">
        <f t="shared" si="13"/>
        <v>6.2988344342979685</v>
      </c>
      <c r="E41" s="39">
        <f t="shared" si="13"/>
        <v>4.4858402264007555</v>
      </c>
      <c r="F41" s="39">
        <f t="shared" si="13"/>
        <v>5.5326427570199916</v>
      </c>
      <c r="G41" s="39">
        <f t="shared" si="13"/>
        <v>3.3120735416353582</v>
      </c>
      <c r="H41" s="39">
        <f t="shared" si="13"/>
        <v>8.6583938977743991</v>
      </c>
      <c r="I41" s="39">
        <f t="shared" si="13"/>
        <v>8.0558657041921329</v>
      </c>
      <c r="J41" s="39">
        <f t="shared" si="13"/>
        <v>11.69623410213215</v>
      </c>
      <c r="K41" s="39">
        <f t="shared" si="13"/>
        <v>9.7967756281112575</v>
      </c>
      <c r="L41" s="39">
        <f t="shared" si="13"/>
        <v>17.722381391110751</v>
      </c>
      <c r="M41" s="39">
        <f t="shared" si="13"/>
        <v>18.76951516959717</v>
      </c>
      <c r="N41" s="39">
        <f t="shared" si="13"/>
        <v>19.699653255813232</v>
      </c>
      <c r="O41" s="39">
        <f t="shared" si="13"/>
        <v>26.382594889215255</v>
      </c>
      <c r="P41" s="39">
        <f t="shared" si="13"/>
        <v>18.393825289640592</v>
      </c>
      <c r="Q41" s="39">
        <f t="shared" si="13"/>
        <v>10.386586429863335</v>
      </c>
      <c r="R41" s="39">
        <f t="shared" si="13"/>
        <v>10.283330039155047</v>
      </c>
      <c r="S41" s="39">
        <v>10.934434047930644</v>
      </c>
    </row>
    <row r="42" spans="1:19" ht="15" customHeight="1" x14ac:dyDescent="0.25">
      <c r="A42" s="28" t="s">
        <v>62</v>
      </c>
      <c r="B42" s="23"/>
      <c r="C42" s="29">
        <v>29.896318000000065</v>
      </c>
      <c r="D42" s="29">
        <v>120.26530000000002</v>
      </c>
      <c r="E42" s="29">
        <v>4.4793000000004213</v>
      </c>
      <c r="F42" s="29">
        <v>259.42239999999993</v>
      </c>
      <c r="G42" s="29">
        <v>-25.745800000000145</v>
      </c>
      <c r="H42" s="29">
        <v>478.63639999999941</v>
      </c>
      <c r="I42" s="29">
        <v>389.19910000000027</v>
      </c>
      <c r="J42" s="29">
        <v>614.64330000000018</v>
      </c>
      <c r="K42" s="29">
        <v>227.47670000000062</v>
      </c>
      <c r="L42" s="29">
        <f>L30-K30</f>
        <v>923.1881089999988</v>
      </c>
      <c r="M42" s="29">
        <f>M30-L30</f>
        <v>508.17549600000075</v>
      </c>
      <c r="N42" s="29">
        <f t="shared" ref="N42:R42" si="14">N30-M30</f>
        <v>714.83903799999916</v>
      </c>
      <c r="O42" s="29">
        <f t="shared" si="14"/>
        <v>1229.6234830000012</v>
      </c>
      <c r="P42" s="29">
        <f t="shared" si="14"/>
        <v>96.100242999998954</v>
      </c>
      <c r="Q42" s="29">
        <f t="shared" si="14"/>
        <v>52.728202889999011</v>
      </c>
      <c r="R42" s="29">
        <f t="shared" si="14"/>
        <v>218.47068141</v>
      </c>
      <c r="S42" s="29">
        <v>851.36393069000133</v>
      </c>
    </row>
    <row r="43" spans="1:19" ht="15" customHeight="1" x14ac:dyDescent="0.25">
      <c r="A43" s="30" t="s">
        <v>69</v>
      </c>
      <c r="B43" s="23"/>
      <c r="C43" s="24">
        <f>+C31-B31</f>
        <v>13.037800000000061</v>
      </c>
      <c r="D43" s="24">
        <f t="shared" ref="D43:K47" si="15">+D31-C31</f>
        <v>9.0879999999999654</v>
      </c>
      <c r="E43" s="24">
        <f t="shared" si="15"/>
        <v>-2.5774000000000115</v>
      </c>
      <c r="F43" s="24">
        <f t="shared" si="15"/>
        <v>20.556300000000078</v>
      </c>
      <c r="G43" s="24">
        <f t="shared" si="15"/>
        <v>65.391399999999862</v>
      </c>
      <c r="H43" s="24">
        <f t="shared" si="15"/>
        <v>126.92939999999999</v>
      </c>
      <c r="I43" s="24">
        <f>+I31-H31</f>
        <v>108.05920000000026</v>
      </c>
      <c r="J43" s="24">
        <f t="shared" si="15"/>
        <v>200.08789999999954</v>
      </c>
      <c r="K43" s="24">
        <f t="shared" si="15"/>
        <v>36.615900000000011</v>
      </c>
      <c r="L43" s="24">
        <f t="shared" ref="L43:R47" si="16">L31-K31</f>
        <v>59.239300000000185</v>
      </c>
      <c r="M43" s="24">
        <f t="shared" si="16"/>
        <v>94.679259000000002</v>
      </c>
      <c r="N43" s="24">
        <f t="shared" si="16"/>
        <v>255.66853200000037</v>
      </c>
      <c r="O43" s="24">
        <f t="shared" si="16"/>
        <v>48.857295000000022</v>
      </c>
      <c r="P43" s="24">
        <f t="shared" si="16"/>
        <v>174.7107939999994</v>
      </c>
      <c r="Q43" s="24">
        <f t="shared" si="16"/>
        <v>305.45368596000048</v>
      </c>
      <c r="R43" s="24">
        <f t="shared" si="16"/>
        <v>39.724621390000266</v>
      </c>
      <c r="S43" s="24">
        <v>184.36403169999858</v>
      </c>
    </row>
    <row r="44" spans="1:19" ht="15" customHeight="1" x14ac:dyDescent="0.25">
      <c r="A44" s="30" t="s">
        <v>70</v>
      </c>
      <c r="B44" s="23"/>
      <c r="C44" s="24">
        <f>+C32-B32</f>
        <v>-20.573581999999988</v>
      </c>
      <c r="D44" s="24">
        <f t="shared" si="15"/>
        <v>113.91500000000008</v>
      </c>
      <c r="E44" s="24">
        <f t="shared" si="15"/>
        <v>-99.713000000000079</v>
      </c>
      <c r="F44" s="24">
        <f t="shared" si="15"/>
        <v>108.15050000000019</v>
      </c>
      <c r="G44" s="24">
        <f t="shared" si="15"/>
        <v>41.09190000000001</v>
      </c>
      <c r="H44" s="24">
        <f t="shared" si="15"/>
        <v>53.318899999999758</v>
      </c>
      <c r="I44" s="24">
        <f>+I32-H32</f>
        <v>121.81970000000013</v>
      </c>
      <c r="J44" s="24">
        <f t="shared" si="15"/>
        <v>197.67890000000011</v>
      </c>
      <c r="K44" s="24">
        <f t="shared" si="15"/>
        <v>98.942899999999781</v>
      </c>
      <c r="L44" s="24">
        <f t="shared" si="16"/>
        <v>196.03520000000003</v>
      </c>
      <c r="M44" s="24">
        <f t="shared" si="16"/>
        <v>166.44410800000014</v>
      </c>
      <c r="N44" s="24">
        <f t="shared" si="16"/>
        <v>204.69571399999927</v>
      </c>
      <c r="O44" s="24">
        <f t="shared" si="16"/>
        <v>350.37081900000067</v>
      </c>
      <c r="P44" s="24">
        <f t="shared" si="16"/>
        <v>484.64042399999926</v>
      </c>
      <c r="Q44" s="24">
        <f t="shared" si="16"/>
        <v>105.11147024999991</v>
      </c>
      <c r="R44" s="24">
        <f t="shared" si="16"/>
        <v>-58.105766589999348</v>
      </c>
      <c r="S44" s="24">
        <v>314.62953343000072</v>
      </c>
    </row>
    <row r="45" spans="1:19" ht="15" customHeight="1" x14ac:dyDescent="0.25">
      <c r="A45" s="30" t="s">
        <v>71</v>
      </c>
      <c r="B45" s="23"/>
      <c r="C45" s="24">
        <f>+C33-B33</f>
        <v>13.60369999999989</v>
      </c>
      <c r="D45" s="24">
        <f t="shared" si="15"/>
        <v>-7.4942999999998392</v>
      </c>
      <c r="E45" s="24">
        <f t="shared" si="15"/>
        <v>158.33909999999992</v>
      </c>
      <c r="F45" s="24">
        <f t="shared" si="15"/>
        <v>83.325600000000009</v>
      </c>
      <c r="G45" s="24">
        <f t="shared" si="15"/>
        <v>-73.721400000000017</v>
      </c>
      <c r="H45" s="24">
        <f t="shared" si="15"/>
        <v>119.70210000000009</v>
      </c>
      <c r="I45" s="24">
        <f>+I33-H33</f>
        <v>129.09040000000005</v>
      </c>
      <c r="J45" s="24">
        <f t="shared" si="15"/>
        <v>31.370099999999866</v>
      </c>
      <c r="K45" s="24">
        <f t="shared" si="15"/>
        <v>136.52220000000011</v>
      </c>
      <c r="L45" s="24">
        <f t="shared" si="16"/>
        <v>124.35549999999989</v>
      </c>
      <c r="M45" s="24">
        <f t="shared" si="16"/>
        <v>59.900771999999961</v>
      </c>
      <c r="N45" s="24">
        <f t="shared" si="16"/>
        <v>61.207274999999981</v>
      </c>
      <c r="O45" s="24">
        <f t="shared" si="16"/>
        <v>83.662726000000021</v>
      </c>
      <c r="P45" s="24">
        <f t="shared" si="16"/>
        <v>66.496742999999924</v>
      </c>
      <c r="Q45" s="24">
        <f t="shared" si="16"/>
        <v>124.42051468999966</v>
      </c>
      <c r="R45" s="24">
        <f t="shared" si="16"/>
        <v>32.34810945999925</v>
      </c>
      <c r="S45" s="24">
        <v>117.38936085000137</v>
      </c>
    </row>
    <row r="46" spans="1:19" ht="15" customHeight="1" x14ac:dyDescent="0.25">
      <c r="A46" s="30" t="s">
        <v>72</v>
      </c>
      <c r="B46" s="23"/>
      <c r="C46" s="24">
        <f>+C34-B34</f>
        <v>-10.444600000000001</v>
      </c>
      <c r="D46" s="24">
        <f t="shared" si="15"/>
        <v>-3.1544000000000025</v>
      </c>
      <c r="E46" s="24">
        <f t="shared" si="15"/>
        <v>-12.427699999999998</v>
      </c>
      <c r="F46" s="24">
        <f t="shared" si="15"/>
        <v>10.2742</v>
      </c>
      <c r="G46" s="24">
        <f t="shared" si="15"/>
        <v>-3.6077000000000012</v>
      </c>
      <c r="H46" s="24">
        <f t="shared" si="15"/>
        <v>8.4940999999999995</v>
      </c>
      <c r="I46" s="24">
        <f>+I34-H34</f>
        <v>16.270399999999995</v>
      </c>
      <c r="J46" s="24">
        <f t="shared" si="15"/>
        <v>-5.6431999999999931</v>
      </c>
      <c r="K46" s="24">
        <f t="shared" si="15"/>
        <v>7.0120000000000005</v>
      </c>
      <c r="L46" s="24">
        <f t="shared" si="16"/>
        <v>53.559032000000002</v>
      </c>
      <c r="M46" s="24">
        <f t="shared" si="16"/>
        <v>38.979748999999984</v>
      </c>
      <c r="N46" s="24">
        <f t="shared" si="16"/>
        <v>0.8285860000000298</v>
      </c>
      <c r="O46" s="24">
        <f t="shared" si="16"/>
        <v>3.6831769999999722</v>
      </c>
      <c r="P46" s="24">
        <f t="shared" si="16"/>
        <v>-48.747917999999984</v>
      </c>
      <c r="Q46" s="24">
        <f t="shared" si="16"/>
        <v>120.02123997000005</v>
      </c>
      <c r="R46" s="24">
        <f t="shared" si="16"/>
        <v>189.92933782000006</v>
      </c>
      <c r="S46" s="24">
        <v>90.704113209999889</v>
      </c>
    </row>
    <row r="47" spans="1:19" ht="15" customHeight="1" x14ac:dyDescent="0.25">
      <c r="A47" s="30" t="s">
        <v>73</v>
      </c>
      <c r="B47" s="23"/>
      <c r="C47" s="24">
        <f>+C35-B35</f>
        <v>34.27300000000001</v>
      </c>
      <c r="D47" s="24">
        <f t="shared" si="15"/>
        <v>7.9110000000000014</v>
      </c>
      <c r="E47" s="24">
        <f t="shared" si="15"/>
        <v>-39.141700000000014</v>
      </c>
      <c r="F47" s="24">
        <f t="shared" si="15"/>
        <v>37.115800000000007</v>
      </c>
      <c r="G47" s="24">
        <f t="shared" si="15"/>
        <v>-54.900000000000006</v>
      </c>
      <c r="H47" s="24">
        <f t="shared" si="15"/>
        <v>170.1919</v>
      </c>
      <c r="I47" s="24">
        <f>+I35-H35</f>
        <v>13.959400000000045</v>
      </c>
      <c r="J47" s="24">
        <f t="shared" si="15"/>
        <v>191.14959999999996</v>
      </c>
      <c r="K47" s="24">
        <f t="shared" si="15"/>
        <v>-51.616300000000024</v>
      </c>
      <c r="L47" s="24">
        <f t="shared" si="16"/>
        <v>489.99907700000006</v>
      </c>
      <c r="M47" s="24">
        <f t="shared" si="16"/>
        <v>148.17160799999999</v>
      </c>
      <c r="N47" s="24">
        <f t="shared" si="16"/>
        <v>192.43893099999991</v>
      </c>
      <c r="O47" s="24">
        <f t="shared" si="16"/>
        <v>743.04946599999994</v>
      </c>
      <c r="P47" s="24">
        <f t="shared" si="16"/>
        <v>-580.99980000000005</v>
      </c>
      <c r="Q47" s="24">
        <f t="shared" si="16"/>
        <v>-602.27870798000015</v>
      </c>
      <c r="R47" s="24">
        <f t="shared" si="16"/>
        <v>14.57437933000017</v>
      </c>
      <c r="S47" s="24">
        <v>144.27689150000026</v>
      </c>
    </row>
    <row r="48" spans="1:19" ht="15" customHeight="1" x14ac:dyDescent="0.25">
      <c r="A48" s="28" t="s">
        <v>64</v>
      </c>
      <c r="B48" s="23"/>
      <c r="C48" s="29">
        <v>1.4801074931188429</v>
      </c>
      <c r="D48" s="29">
        <v>5.8672551291214958</v>
      </c>
      <c r="E48" s="29">
        <v>0.20641589237859748</v>
      </c>
      <c r="F48" s="29">
        <v>11.930123107411905</v>
      </c>
      <c r="G48" s="29">
        <v>-1.0577836798725593</v>
      </c>
      <c r="H48" s="29">
        <v>19.875339689442551</v>
      </c>
      <c r="I48" s="29">
        <v>13.481891045353688</v>
      </c>
      <c r="J48" s="29">
        <f t="shared" ref="D48:R53" si="17">((+J30/+I30)-1)*100</f>
        <v>18.761846282256833</v>
      </c>
      <c r="K48" s="29">
        <f t="shared" si="17"/>
        <v>5.846721404952504</v>
      </c>
      <c r="L48" s="29">
        <f t="shared" si="17"/>
        <v>22.417556480124357</v>
      </c>
      <c r="M48" s="29">
        <f t="shared" si="17"/>
        <v>10.08017527839764</v>
      </c>
      <c r="N48" s="29">
        <f t="shared" si="17"/>
        <v>12.881116657512282</v>
      </c>
      <c r="O48" s="29">
        <f t="shared" si="17"/>
        <v>19.62890636768293</v>
      </c>
      <c r="P48" s="29">
        <f t="shared" si="17"/>
        <v>1.2823669250647374</v>
      </c>
      <c r="Q48" s="29">
        <f t="shared" si="17"/>
        <v>0.69469944187576793</v>
      </c>
      <c r="R48" s="29">
        <f t="shared" si="17"/>
        <v>2.8585153819170817</v>
      </c>
      <c r="S48" s="29">
        <v>10.829848103706507</v>
      </c>
    </row>
    <row r="49" spans="1:19" ht="15" customHeight="1" x14ac:dyDescent="0.25">
      <c r="A49" s="30" t="s">
        <v>69</v>
      </c>
      <c r="B49" s="23"/>
      <c r="C49" s="36">
        <f>((+C31/+B31)-1)*100</f>
        <v>2.2991266429450041</v>
      </c>
      <c r="D49" s="36">
        <f t="shared" si="17"/>
        <v>1.5665886360267001</v>
      </c>
      <c r="E49" s="36">
        <f t="shared" si="17"/>
        <v>-0.43743911256242107</v>
      </c>
      <c r="F49" s="36">
        <f t="shared" si="17"/>
        <v>3.5041660373601902</v>
      </c>
      <c r="G49" s="36">
        <f t="shared" si="17"/>
        <v>10.769673420227788</v>
      </c>
      <c r="H49" s="36">
        <f t="shared" si="17"/>
        <v>18.872231282792939</v>
      </c>
      <c r="I49" s="36">
        <f>((+I31/+H31)-1)*100</f>
        <v>13.515818665551338</v>
      </c>
      <c r="J49" s="36">
        <f t="shared" si="17"/>
        <v>22.0467739410104</v>
      </c>
      <c r="K49" s="36">
        <f t="shared" si="17"/>
        <v>3.3057319251372785</v>
      </c>
      <c r="L49" s="36">
        <f t="shared" si="17"/>
        <v>5.1770626149701293</v>
      </c>
      <c r="M49" s="36">
        <f t="shared" si="17"/>
        <v>7.8669667072149396</v>
      </c>
      <c r="N49" s="36">
        <f t="shared" si="17"/>
        <v>19.694332847655403</v>
      </c>
      <c r="O49" s="36">
        <f t="shared" si="17"/>
        <v>3.1442699543794639</v>
      </c>
      <c r="P49" s="36">
        <f t="shared" si="17"/>
        <v>10.900967338747547</v>
      </c>
      <c r="Q49" s="36">
        <f t="shared" si="17"/>
        <v>17.185229522694456</v>
      </c>
      <c r="R49" s="36">
        <f t="shared" si="17"/>
        <v>1.907202724121726</v>
      </c>
      <c r="S49" s="36">
        <v>8.6857716546988826</v>
      </c>
    </row>
    <row r="50" spans="1:19" ht="15" customHeight="1" x14ac:dyDescent="0.25">
      <c r="A50" s="30" t="s">
        <v>70</v>
      </c>
      <c r="B50" s="23"/>
      <c r="C50" s="36">
        <f t="shared" ref="C50:J53" si="18">((+C32/+B32)-1)*100</f>
        <v>-2.91908084196697</v>
      </c>
      <c r="D50" s="36">
        <f t="shared" si="18"/>
        <v>16.648811863968337</v>
      </c>
      <c r="E50" s="36">
        <f t="shared" si="18"/>
        <v>-12.493202929819159</v>
      </c>
      <c r="F50" s="36">
        <f t="shared" si="18"/>
        <v>15.484912481655178</v>
      </c>
      <c r="G50" s="36">
        <f t="shared" si="18"/>
        <v>5.0946129655562222</v>
      </c>
      <c r="H50" s="36">
        <f t="shared" si="18"/>
        <v>6.2900732055992448</v>
      </c>
      <c r="I50" s="36">
        <f>((+I32/+H32)-1)*100</f>
        <v>13.520705031807934</v>
      </c>
      <c r="J50" s="36">
        <f t="shared" si="18"/>
        <v>19.327115797130645</v>
      </c>
      <c r="K50" s="36">
        <f t="shared" si="17"/>
        <v>8.1068516292171822</v>
      </c>
      <c r="L50" s="36">
        <f t="shared" si="17"/>
        <v>14.857592056192836</v>
      </c>
      <c r="M50" s="36">
        <f t="shared" si="17"/>
        <v>10.983053231916596</v>
      </c>
      <c r="N50" s="36">
        <f t="shared" si="17"/>
        <v>12.170452995077019</v>
      </c>
      <c r="O50" s="36">
        <f t="shared" si="17"/>
        <v>18.571519925352931</v>
      </c>
      <c r="P50" s="36">
        <f t="shared" si="17"/>
        <v>21.665003785353008</v>
      </c>
      <c r="Q50" s="36">
        <f t="shared" si="17"/>
        <v>3.8621004940316617</v>
      </c>
      <c r="R50" s="36">
        <f t="shared" si="17"/>
        <v>-2.0555857250873943</v>
      </c>
      <c r="S50" s="36">
        <v>11.364129411756686</v>
      </c>
    </row>
    <row r="51" spans="1:19" ht="15" customHeight="1" x14ac:dyDescent="0.25">
      <c r="A51" s="30" t="s">
        <v>71</v>
      </c>
      <c r="B51" s="23"/>
      <c r="C51" s="36">
        <f t="shared" si="18"/>
        <v>2.2449609384024738</v>
      </c>
      <c r="D51" s="36">
        <f t="shared" si="18"/>
        <v>-1.2095975642449686</v>
      </c>
      <c r="E51" s="36">
        <f t="shared" si="18"/>
        <v>25.869214805888284</v>
      </c>
      <c r="F51" s="36">
        <f t="shared" si="18"/>
        <v>10.815684284239202</v>
      </c>
      <c r="G51" s="36">
        <f t="shared" si="18"/>
        <v>-8.6351103807821623</v>
      </c>
      <c r="H51" s="36">
        <f t="shared" si="18"/>
        <v>15.346055165087712</v>
      </c>
      <c r="I51" s="36">
        <f>((+I33/+H33)-1)*100</f>
        <v>14.34782879311005</v>
      </c>
      <c r="J51" s="36">
        <f t="shared" si="18"/>
        <v>3.0491600402483776</v>
      </c>
      <c r="K51" s="36">
        <f t="shared" si="17"/>
        <v>12.877250334447531</v>
      </c>
      <c r="L51" s="36">
        <f t="shared" si="17"/>
        <v>10.391504662600216</v>
      </c>
      <c r="M51" s="36">
        <f t="shared" si="17"/>
        <v>4.5342995278787601</v>
      </c>
      <c r="N51" s="36">
        <f t="shared" si="17"/>
        <v>4.4322272263844109</v>
      </c>
      <c r="O51" s="36">
        <f t="shared" si="17"/>
        <v>5.8011813661971834</v>
      </c>
      <c r="P51" s="36">
        <f t="shared" si="17"/>
        <v>4.358070878985254</v>
      </c>
      <c r="Q51" s="36">
        <f t="shared" si="17"/>
        <v>7.813756377212755</v>
      </c>
      <c r="R51" s="36">
        <f t="shared" si="17"/>
        <v>1.8842676807775183</v>
      </c>
      <c r="S51" s="36">
        <v>6.7114337096571219</v>
      </c>
    </row>
    <row r="52" spans="1:19" ht="15" customHeight="1" x14ac:dyDescent="0.25">
      <c r="A52" s="30" t="s">
        <v>72</v>
      </c>
      <c r="B52" s="23"/>
      <c r="C52" s="36">
        <f t="shared" si="18"/>
        <v>-21.973365872130945</v>
      </c>
      <c r="D52" s="36">
        <f t="shared" si="18"/>
        <v>-8.5050851479168799</v>
      </c>
      <c r="E52" s="36">
        <f t="shared" si="18"/>
        <v>-36.623150822184236</v>
      </c>
      <c r="F52" s="36">
        <f t="shared" si="18"/>
        <v>47.772978150588429</v>
      </c>
      <c r="G52" s="36">
        <f t="shared" si="18"/>
        <v>-11.351929642390779</v>
      </c>
      <c r="H52" s="36">
        <f t="shared" si="18"/>
        <v>30.150002839618352</v>
      </c>
      <c r="I52" s="36">
        <f>((+I34/+H34)-1)*100</f>
        <v>44.373535804772146</v>
      </c>
      <c r="J52" s="36">
        <f t="shared" si="18"/>
        <v>-10.660158338260539</v>
      </c>
      <c r="K52" s="36">
        <f t="shared" si="17"/>
        <v>14.82637369143298</v>
      </c>
      <c r="L52" s="36">
        <f t="shared" si="17"/>
        <v>98.62433870228206</v>
      </c>
      <c r="M52" s="36">
        <f t="shared" si="17"/>
        <v>36.137487876990669</v>
      </c>
      <c r="N52" s="36">
        <f t="shared" si="17"/>
        <v>0.56425936972228641</v>
      </c>
      <c r="O52" s="36">
        <f t="shared" si="17"/>
        <v>2.4941359303225275</v>
      </c>
      <c r="P52" s="36">
        <f t="shared" si="17"/>
        <v>-32.207319554468974</v>
      </c>
      <c r="Q52" s="36">
        <f t="shared" si="17"/>
        <v>116.96981791782508</v>
      </c>
      <c r="R52" s="36">
        <f t="shared" si="17"/>
        <v>85.311668172106494</v>
      </c>
      <c r="S52" s="36">
        <v>21.98571511458869</v>
      </c>
    </row>
    <row r="53" spans="1:19" ht="15" customHeight="1" x14ac:dyDescent="0.25">
      <c r="A53" s="30" t="s">
        <v>73</v>
      </c>
      <c r="B53" s="23"/>
      <c r="C53" s="36">
        <f t="shared" si="18"/>
        <v>36.266573547929703</v>
      </c>
      <c r="D53" s="36">
        <f t="shared" si="18"/>
        <v>6.1432254457352231</v>
      </c>
      <c r="E53" s="36">
        <f t="shared" si="18"/>
        <v>-28.636007813471664</v>
      </c>
      <c r="F53" s="36">
        <f t="shared" si="18"/>
        <v>38.049808653005336</v>
      </c>
      <c r="G53" s="36">
        <f t="shared" si="18"/>
        <v>-40.769011986386573</v>
      </c>
      <c r="H53" s="36">
        <f t="shared" si="18"/>
        <v>213.37707228210246</v>
      </c>
      <c r="I53" s="36">
        <f>((+I35/+H35)-1)*100</f>
        <v>5.5848099442695309</v>
      </c>
      <c r="J53" s="36">
        <f t="shared" si="18"/>
        <v>72.429184835574205</v>
      </c>
      <c r="K53" s="36">
        <f t="shared" si="17"/>
        <v>-11.342696160083687</v>
      </c>
      <c r="L53" s="36">
        <f t="shared" si="17"/>
        <v>121.45353810934161</v>
      </c>
      <c r="M53" s="36">
        <f t="shared" si="17"/>
        <v>16.584305131597411</v>
      </c>
      <c r="N53" s="36">
        <f t="shared" si="17"/>
        <v>18.475029173048195</v>
      </c>
      <c r="O53" s="36">
        <f t="shared" si="17"/>
        <v>60.212006412198789</v>
      </c>
      <c r="P53" s="36">
        <f t="shared" si="17"/>
        <v>-29.386393947834787</v>
      </c>
      <c r="Q53" s="36">
        <f t="shared" si="17"/>
        <v>-43.139929714827154</v>
      </c>
      <c r="R53" s="36">
        <f t="shared" si="17"/>
        <v>1.8359658538630086</v>
      </c>
      <c r="S53" s="36">
        <v>17.847201248801458</v>
      </c>
    </row>
    <row r="54" spans="1:19" ht="15" customHeight="1" x14ac:dyDescent="0.25">
      <c r="A54" s="40" t="s">
        <v>66</v>
      </c>
      <c r="B54" s="41">
        <v>664.27931651286985</v>
      </c>
      <c r="C54" s="42">
        <v>660.7330830218408</v>
      </c>
      <c r="D54" s="42">
        <v>685.77548529652495</v>
      </c>
      <c r="E54" s="42">
        <v>673.94765592191015</v>
      </c>
      <c r="F54" s="42">
        <v>740.08382559484164</v>
      </c>
      <c r="G54" s="42">
        <v>718.64734988616863</v>
      </c>
      <c r="H54" s="42">
        <v>845.73432522831331</v>
      </c>
      <c r="I54" s="42">
        <v>942.54082798459376</v>
      </c>
      <c r="J54" s="42">
        <v>1099.6852729208085</v>
      </c>
      <c r="K54" s="42">
        <v>1143.9299444444446</v>
      </c>
      <c r="L54" s="42">
        <v>1376.7239400464521</v>
      </c>
      <c r="M54" s="42">
        <v>1490.2734059988384</v>
      </c>
      <c r="N54" s="42">
        <v>1653.9491087946674</v>
      </c>
      <c r="O54" s="42">
        <v>1946.1152029417763</v>
      </c>
      <c r="P54" s="42">
        <v>1939.5708630239376</v>
      </c>
      <c r="Q54" s="42">
        <v>1922.5221818688108</v>
      </c>
      <c r="R54" s="42">
        <v>1947.2849442772838</v>
      </c>
      <c r="S54" s="42">
        <v>2126.0004816800811</v>
      </c>
    </row>
    <row r="55" spans="1:19" ht="15" customHeight="1" x14ac:dyDescent="0.25">
      <c r="A55" s="30" t="s">
        <v>75</v>
      </c>
      <c r="B55" s="23">
        <v>186.49521935895703</v>
      </c>
      <c r="C55" s="23">
        <v>186.99673915986628</v>
      </c>
      <c r="D55" s="23">
        <v>186.19977410871223</v>
      </c>
      <c r="E55" s="23">
        <v>181.81256363250361</v>
      </c>
      <c r="F55" s="23">
        <v>184.62456514408439</v>
      </c>
      <c r="G55" s="23">
        <v>200.70751866528477</v>
      </c>
      <c r="H55" s="23">
        <v>234.22450759492222</v>
      </c>
      <c r="I55" s="23">
        <v>261.11292527262538</v>
      </c>
      <c r="J55" s="23">
        <v>313.07325693205109</v>
      </c>
      <c r="K55" s="23">
        <v>317.85130555555548</v>
      </c>
      <c r="L55" s="23">
        <v>328.66144979224896</v>
      </c>
      <c r="M55" s="23">
        <v>348.61591333203177</v>
      </c>
      <c r="N55" s="23">
        <v>410.25670710923356</v>
      </c>
      <c r="O55" s="23">
        <v>416.20861627715237</v>
      </c>
      <c r="P55" s="23">
        <v>454.20265123202427</v>
      </c>
      <c r="Q55" s="23">
        <v>523.94009915973322</v>
      </c>
      <c r="R55" s="23">
        <v>525.7804257596465</v>
      </c>
      <c r="S55" s="23">
        <v>562.92977636168621</v>
      </c>
    </row>
    <row r="56" spans="1:19" ht="15" customHeight="1" x14ac:dyDescent="0.25">
      <c r="A56" s="30" t="s">
        <v>76</v>
      </c>
      <c r="B56" s="23">
        <v>231.78753254594909</v>
      </c>
      <c r="C56" s="23">
        <v>220.55573535232932</v>
      </c>
      <c r="D56" s="23">
        <v>252.22778488121114</v>
      </c>
      <c r="E56" s="23">
        <v>216.46286186264831</v>
      </c>
      <c r="F56" s="23">
        <v>245.25417539216474</v>
      </c>
      <c r="G56" s="23">
        <v>252.95900605400112</v>
      </c>
      <c r="H56" s="23">
        <v>263.95575202313</v>
      </c>
      <c r="I56" s="23">
        <v>294.2699125164965</v>
      </c>
      <c r="J56" s="23">
        <v>344.9660060836872</v>
      </c>
      <c r="K56" s="23">
        <v>366.50772222222218</v>
      </c>
      <c r="L56" s="23">
        <v>413.85343686976609</v>
      </c>
      <c r="M56" s="23">
        <v>451.66164216808488</v>
      </c>
      <c r="N56" s="23">
        <v>498.11150964314015</v>
      </c>
      <c r="O56" s="23">
        <v>580.92121140509539</v>
      </c>
      <c r="P56" s="23">
        <v>695.48244501089232</v>
      </c>
      <c r="Q56" s="23">
        <v>711.05365272309416</v>
      </c>
      <c r="R56" s="23">
        <v>685.80388384765774</v>
      </c>
      <c r="S56" s="23">
        <v>752.35425433520379</v>
      </c>
    </row>
    <row r="57" spans="1:19" ht="15" customHeight="1" x14ac:dyDescent="0.25">
      <c r="A57" s="30" t="s">
        <v>77</v>
      </c>
      <c r="B57" s="23">
        <v>199.2849675124256</v>
      </c>
      <c r="C57" s="23">
        <v>199.71507941931512</v>
      </c>
      <c r="D57" s="23">
        <v>193.42823211309482</v>
      </c>
      <c r="E57" s="23">
        <v>238.77456776387052</v>
      </c>
      <c r="F57" s="23">
        <v>259.59544298670647</v>
      </c>
      <c r="G57" s="23">
        <v>232.77143258727898</v>
      </c>
      <c r="H57" s="23">
        <v>263.58500720249822</v>
      </c>
      <c r="I57" s="23">
        <v>295.99765920418128</v>
      </c>
      <c r="J57" s="23">
        <v>299.6567256060369</v>
      </c>
      <c r="K57" s="23">
        <v>332.41763888888892</v>
      </c>
      <c r="L57" s="23">
        <v>360.76420701642758</v>
      </c>
      <c r="M57" s="23">
        <v>370.84483169303786</v>
      </c>
      <c r="N57" s="23">
        <v>380.76907156177236</v>
      </c>
      <c r="O57" s="23">
        <v>396.24377501957417</v>
      </c>
      <c r="P57" s="23">
        <v>406.90381227999563</v>
      </c>
      <c r="Q57" s="23">
        <v>431.84215508411211</v>
      </c>
      <c r="R57" s="23">
        <v>433.26145898123917</v>
      </c>
      <c r="S57" s="23">
        <v>455.44729517207219</v>
      </c>
    </row>
    <row r="58" spans="1:19" ht="15" customHeight="1" x14ac:dyDescent="0.25">
      <c r="A58" s="30" t="s">
        <v>78</v>
      </c>
      <c r="B58" s="23">
        <v>15.632250589584441</v>
      </c>
      <c r="C58" s="23">
        <v>11.955253382364129</v>
      </c>
      <c r="D58" s="23">
        <v>10.723831783675276</v>
      </c>
      <c r="E58" s="23">
        <v>6.6654476086575842</v>
      </c>
      <c r="F58" s="23">
        <v>9.6634478992365747</v>
      </c>
      <c r="G58" s="23">
        <v>8.4072638463602143</v>
      </c>
      <c r="H58" s="23">
        <v>10.742049200811273</v>
      </c>
      <c r="I58" s="23">
        <v>15.230507681671332</v>
      </c>
      <c r="J58" s="23">
        <v>13.367520391544796</v>
      </c>
      <c r="K58" s="23">
        <v>15.085027777777778</v>
      </c>
      <c r="L58" s="23">
        <v>29.456579010250326</v>
      </c>
      <c r="M58" s="23">
        <v>39.433925798259367</v>
      </c>
      <c r="N58" s="23">
        <v>38.989581020358763</v>
      </c>
      <c r="O58" s="23">
        <v>39.305910170396039</v>
      </c>
      <c r="P58" s="23">
        <v>26.220678587628012</v>
      </c>
      <c r="Q58" s="23">
        <v>56.00184684877312</v>
      </c>
      <c r="R58" s="23">
        <v>102.19343806593096</v>
      </c>
      <c r="S58" s="23">
        <v>122.8030352831227</v>
      </c>
    </row>
    <row r="59" spans="1:19" ht="15" customHeight="1" x14ac:dyDescent="0.25">
      <c r="A59" s="30" t="s">
        <v>79</v>
      </c>
      <c r="B59" s="23">
        <v>31.079346505953723</v>
      </c>
      <c r="C59" s="23">
        <v>41.510275707965917</v>
      </c>
      <c r="D59" s="23">
        <v>43.19586240983152</v>
      </c>
      <c r="E59" s="23">
        <v>30.23221505423</v>
      </c>
      <c r="F59" s="23">
        <v>40.94619417264947</v>
      </c>
      <c r="G59" s="23">
        <v>23.802128733243471</v>
      </c>
      <c r="H59" s="23">
        <v>73.227009206951777</v>
      </c>
      <c r="I59" s="23">
        <v>75.929823309619465</v>
      </c>
      <c r="J59" s="23">
        <v>128.6217639074886</v>
      </c>
      <c r="K59" s="23">
        <v>112.06825000000001</v>
      </c>
      <c r="L59" s="23">
        <v>243.98826735775916</v>
      </c>
      <c r="M59" s="23">
        <v>279.71709300742435</v>
      </c>
      <c r="N59" s="23">
        <v>325.82223946016262</v>
      </c>
      <c r="O59" s="23">
        <v>513.43569006955818</v>
      </c>
      <c r="P59" s="23">
        <v>356.7612759133973</v>
      </c>
      <c r="Q59" s="23">
        <v>199.6844280530984</v>
      </c>
      <c r="R59" s="23">
        <v>200.24573762280954</v>
      </c>
      <c r="S59" s="23">
        <v>232.46612052799628</v>
      </c>
    </row>
    <row r="60" spans="1:19" ht="20.149999999999999" customHeight="1" x14ac:dyDescent="0.25">
      <c r="A60" s="25" t="s">
        <v>80</v>
      </c>
      <c r="B60" s="23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</row>
    <row r="61" spans="1:19" ht="15" customHeight="1" x14ac:dyDescent="0.25">
      <c r="A61" s="28" t="s">
        <v>68</v>
      </c>
      <c r="B61" s="29">
        <v>2019.8747819999999</v>
      </c>
      <c r="C61" s="29">
        <v>2049.7710999999999</v>
      </c>
      <c r="D61" s="29">
        <v>2170.0364</v>
      </c>
      <c r="E61" s="29">
        <v>2174.5157000000004</v>
      </c>
      <c r="F61" s="29">
        <v>2433.9381000000003</v>
      </c>
      <c r="G61" s="29">
        <v>2408.1923000000002</v>
      </c>
      <c r="H61" s="29">
        <v>2886.8286999999996</v>
      </c>
      <c r="I61" s="29">
        <v>3276.0278000000003</v>
      </c>
      <c r="J61" s="29">
        <v>3890.6710999999996</v>
      </c>
      <c r="K61" s="29">
        <v>4118.1477999999997</v>
      </c>
      <c r="L61" s="29">
        <v>5041.3373119999997</v>
      </c>
      <c r="M61" s="29">
        <f>M62+M63</f>
        <v>5549.5114050000002</v>
      </c>
      <c r="N61" s="29">
        <f t="shared" ref="N61:R61" si="19">N62+N63</f>
        <v>6264.3504429999994</v>
      </c>
      <c r="O61" s="29">
        <f t="shared" si="19"/>
        <v>7493.9739260000006</v>
      </c>
      <c r="P61" s="29">
        <f t="shared" si="19"/>
        <v>7590.0741689999986</v>
      </c>
      <c r="Q61" s="29">
        <f t="shared" si="19"/>
        <v>7642.8023718900004</v>
      </c>
      <c r="R61" s="29">
        <f t="shared" si="19"/>
        <v>7861.2730532999985</v>
      </c>
      <c r="S61" s="29">
        <v>8623.5260288400004</v>
      </c>
    </row>
    <row r="62" spans="1:19" ht="15" customHeight="1" x14ac:dyDescent="0.25">
      <c r="A62" s="30" t="s">
        <v>46</v>
      </c>
      <c r="B62" s="24">
        <v>1706.8344999999999</v>
      </c>
      <c r="C62" s="24">
        <v>1715.2870999999998</v>
      </c>
      <c r="D62" s="24">
        <v>1882.8463999999999</v>
      </c>
      <c r="E62" s="24">
        <v>1989.3333</v>
      </c>
      <c r="F62" s="24">
        <v>2137.3572000000004</v>
      </c>
      <c r="G62" s="24">
        <v>2175.9643000000001</v>
      </c>
      <c r="H62" s="24">
        <v>2368.3026999999997</v>
      </c>
      <c r="I62" s="24">
        <v>2630.1746000000003</v>
      </c>
      <c r="J62" s="24">
        <v>2910.5289000000002</v>
      </c>
      <c r="K62" s="24">
        <v>3214.1750000000002</v>
      </c>
      <c r="L62" s="24">
        <v>3386.498274</v>
      </c>
      <c r="M62" s="24">
        <f>'[1]YO IyF'!N6/1000</f>
        <v>3704.9601620000003</v>
      </c>
      <c r="N62" s="24">
        <f>'[1]YO IyF'!O6/1000</f>
        <v>4027.4916259999995</v>
      </c>
      <c r="O62" s="24">
        <f>'[1]YO IyF'!P6/1000</f>
        <v>4438.6255130000009</v>
      </c>
      <c r="P62" s="24">
        <f>'[1]YO IyF'!Q6/1000</f>
        <v>4845.6119829999989</v>
      </c>
      <c r="Q62" s="24">
        <f>'[1]YO IyF'!R6/1000</f>
        <v>5258.99675149</v>
      </c>
      <c r="R62" s="24">
        <f>'[1]YO IyF'!S6/1000</f>
        <v>5695.577455059999</v>
      </c>
      <c r="S62" s="24">
        <v>5834.3514540200003</v>
      </c>
    </row>
    <row r="63" spans="1:19" ht="15" customHeight="1" x14ac:dyDescent="0.25">
      <c r="A63" s="30" t="s">
        <v>47</v>
      </c>
      <c r="B63" s="24">
        <v>313.04028199999999</v>
      </c>
      <c r="C63" s="24">
        <v>334.48399999999998</v>
      </c>
      <c r="D63" s="24">
        <v>287.19</v>
      </c>
      <c r="E63" s="24">
        <v>185.1824</v>
      </c>
      <c r="F63" s="24">
        <v>296.58090000000004</v>
      </c>
      <c r="G63" s="24">
        <v>232.22800000000001</v>
      </c>
      <c r="H63" s="24">
        <v>518.52599999999995</v>
      </c>
      <c r="I63" s="24">
        <v>645.85320000000002</v>
      </c>
      <c r="J63" s="24">
        <v>980.14219999999989</v>
      </c>
      <c r="K63" s="24">
        <v>903.97280000000001</v>
      </c>
      <c r="L63" s="24">
        <v>1654.8390379999998</v>
      </c>
      <c r="M63" s="24">
        <f>'[1]YO IyF'!N7/1000</f>
        <v>1844.5512429999999</v>
      </c>
      <c r="N63" s="24">
        <f>'[1]YO IyF'!O7/1000</f>
        <v>2236.8588170000003</v>
      </c>
      <c r="O63" s="24">
        <f>'[1]YO IyF'!P7/1000</f>
        <v>3055.3484129999997</v>
      </c>
      <c r="P63" s="24">
        <f>'[1]YO IyF'!Q7/1000</f>
        <v>2744.4621859999997</v>
      </c>
      <c r="Q63" s="24">
        <f>'[1]YO IyF'!R7/1000</f>
        <v>2383.8056204</v>
      </c>
      <c r="R63" s="24">
        <f>'[1]YO IyF'!S7/1000</f>
        <v>2165.6955982399995</v>
      </c>
      <c r="S63" s="24">
        <v>2789.1745748199996</v>
      </c>
    </row>
    <row r="64" spans="1:19" ht="15" customHeight="1" x14ac:dyDescent="0.25">
      <c r="A64" s="43" t="s">
        <v>69</v>
      </c>
      <c r="B64" s="44">
        <v>567.07619999999997</v>
      </c>
      <c r="C64" s="45">
        <v>580.11400000000003</v>
      </c>
      <c r="D64" s="45">
        <v>589.202</v>
      </c>
      <c r="E64" s="45">
        <v>586.62459999999999</v>
      </c>
      <c r="F64" s="45">
        <v>607.18090000000007</v>
      </c>
      <c r="G64" s="45">
        <v>672.57229999999993</v>
      </c>
      <c r="H64" s="45">
        <v>799.50169999999991</v>
      </c>
      <c r="I64" s="45">
        <v>907.56090000000017</v>
      </c>
      <c r="J64" s="45">
        <v>1107.6487999999997</v>
      </c>
      <c r="K64" s="45">
        <v>1144.2646999999997</v>
      </c>
      <c r="L64" s="45">
        <v>1203.5048599999998</v>
      </c>
      <c r="M64" s="45">
        <f>M65+M66</f>
        <v>1298.1832589999999</v>
      </c>
      <c r="N64" s="45">
        <f t="shared" ref="N64:R64" si="20">N65+N66</f>
        <v>1553.8517910000003</v>
      </c>
      <c r="O64" s="45">
        <f t="shared" si="20"/>
        <v>1602.7090860000003</v>
      </c>
      <c r="P64" s="45">
        <f t="shared" si="20"/>
        <v>1777.4198799999997</v>
      </c>
      <c r="Q64" s="45">
        <f t="shared" si="20"/>
        <v>2082.8735659600006</v>
      </c>
      <c r="R64" s="45">
        <f t="shared" si="20"/>
        <v>2122.5981873500004</v>
      </c>
      <c r="S64" s="45">
        <v>2306.962219049999</v>
      </c>
    </row>
    <row r="65" spans="1:19" ht="15" customHeight="1" x14ac:dyDescent="0.25">
      <c r="A65" s="46" t="s">
        <v>46</v>
      </c>
      <c r="B65" s="23">
        <v>480.68900000000002</v>
      </c>
      <c r="C65" s="24">
        <v>512.19100000000003</v>
      </c>
      <c r="D65" s="24">
        <v>538.98400000000004</v>
      </c>
      <c r="E65" s="24">
        <v>545.13549999999998</v>
      </c>
      <c r="F65" s="24">
        <v>563.56690000000003</v>
      </c>
      <c r="G65" s="24">
        <v>600.23729999999989</v>
      </c>
      <c r="H65" s="24">
        <v>651.67469999999992</v>
      </c>
      <c r="I65" s="24">
        <v>707.82270000000005</v>
      </c>
      <c r="J65" s="24">
        <v>811.56730000000016</v>
      </c>
      <c r="K65" s="24">
        <v>865.52970000000016</v>
      </c>
      <c r="L65" s="24">
        <v>888.1137389999999</v>
      </c>
      <c r="M65" s="24">
        <f>[1]Educación!Q11/1000</f>
        <v>972.00442699999996</v>
      </c>
      <c r="N65" s="24">
        <f>[1]Educación!R11/1000</f>
        <v>1072.1413910000001</v>
      </c>
      <c r="O65" s="24">
        <f>[1]Educación!S11/1000</f>
        <v>1152.5648810000002</v>
      </c>
      <c r="P65" s="24">
        <f>[1]Educación!T11/1000</f>
        <v>1283.0623439999997</v>
      </c>
      <c r="Q65" s="24">
        <f>[1]Educación!U11/1000</f>
        <v>1433.2922867600003</v>
      </c>
      <c r="R65" s="24">
        <f>[1]Educación!V11/1000</f>
        <v>1571.5096990600005</v>
      </c>
      <c r="S65" s="24">
        <v>1589.6094407699993</v>
      </c>
    </row>
    <row r="66" spans="1:19" ht="15" customHeight="1" x14ac:dyDescent="0.25">
      <c r="A66" s="46" t="s">
        <v>47</v>
      </c>
      <c r="B66" s="23">
        <v>86.387199999999993</v>
      </c>
      <c r="C66" s="24">
        <v>67.923000000000002</v>
      </c>
      <c r="D66" s="24">
        <v>50.218000000000004</v>
      </c>
      <c r="E66" s="24">
        <v>41.489100000000001</v>
      </c>
      <c r="F66" s="24">
        <v>43.613999999999997</v>
      </c>
      <c r="G66" s="24">
        <v>72.334999999999994</v>
      </c>
      <c r="H66" s="24">
        <v>147.827</v>
      </c>
      <c r="I66" s="24">
        <v>199.73820000000001</v>
      </c>
      <c r="J66" s="24">
        <v>296.08149999999995</v>
      </c>
      <c r="K66" s="24">
        <v>278.73500000000007</v>
      </c>
      <c r="L66" s="24">
        <v>315.391121</v>
      </c>
      <c r="M66" s="24">
        <f>[1]Educación!Q12/1000</f>
        <v>326.178832</v>
      </c>
      <c r="N66" s="24">
        <f>[1]Educación!R12/1000</f>
        <v>481.71040000000011</v>
      </c>
      <c r="O66" s="24">
        <f>[1]Educación!S12/1000</f>
        <v>450.144205</v>
      </c>
      <c r="P66" s="24">
        <f>[1]Educación!T12/1000</f>
        <v>494.35753599999993</v>
      </c>
      <c r="Q66" s="24">
        <f>[1]Educación!U12/1000</f>
        <v>649.58127920000015</v>
      </c>
      <c r="R66" s="24">
        <f>[1]Educación!V12/1000</f>
        <v>551.08848828999999</v>
      </c>
      <c r="S66" s="24">
        <v>717.35277827999982</v>
      </c>
    </row>
    <row r="67" spans="1:19" ht="15" customHeight="1" x14ac:dyDescent="0.25">
      <c r="A67" s="47" t="s">
        <v>81</v>
      </c>
      <c r="B67" s="48">
        <f>SUM(B68:B69)</f>
        <v>100</v>
      </c>
      <c r="C67" s="48">
        <f t="shared" ref="C67:R67" si="21">SUM(C68:C69)</f>
        <v>100</v>
      </c>
      <c r="D67" s="48">
        <f t="shared" si="21"/>
        <v>100.00000000000001</v>
      </c>
      <c r="E67" s="48">
        <f t="shared" si="21"/>
        <v>100</v>
      </c>
      <c r="F67" s="48">
        <f t="shared" si="21"/>
        <v>100</v>
      </c>
      <c r="G67" s="48">
        <f t="shared" si="21"/>
        <v>100</v>
      </c>
      <c r="H67" s="48">
        <f t="shared" si="21"/>
        <v>100</v>
      </c>
      <c r="I67" s="48">
        <f t="shared" si="21"/>
        <v>99.999999999999986</v>
      </c>
      <c r="J67" s="48">
        <f t="shared" si="21"/>
        <v>100.00000000000004</v>
      </c>
      <c r="K67" s="48">
        <f t="shared" si="21"/>
        <v>100.00000000000006</v>
      </c>
      <c r="L67" s="48">
        <f t="shared" si="21"/>
        <v>100.00000000000001</v>
      </c>
      <c r="M67" s="48">
        <f t="shared" si="21"/>
        <v>100</v>
      </c>
      <c r="N67" s="48">
        <f t="shared" si="21"/>
        <v>99.999999999999986</v>
      </c>
      <c r="O67" s="48">
        <f t="shared" si="21"/>
        <v>100</v>
      </c>
      <c r="P67" s="48">
        <f t="shared" si="21"/>
        <v>100</v>
      </c>
      <c r="Q67" s="48">
        <f t="shared" si="21"/>
        <v>99.999999999999986</v>
      </c>
      <c r="R67" s="48">
        <f t="shared" si="21"/>
        <v>100</v>
      </c>
      <c r="S67" s="48">
        <v>100</v>
      </c>
    </row>
    <row r="68" spans="1:19" ht="15" customHeight="1" x14ac:dyDescent="0.25">
      <c r="A68" s="46" t="s">
        <v>46</v>
      </c>
      <c r="B68" s="24">
        <f>+B65/+B64*100</f>
        <v>84.766209549968778</v>
      </c>
      <c r="C68" s="24">
        <f t="shared" ref="C68:R68" si="22">+C65/+C64*100</f>
        <v>88.291439268833372</v>
      </c>
      <c r="D68" s="24">
        <f t="shared" si="22"/>
        <v>91.476946785652473</v>
      </c>
      <c r="E68" s="24">
        <f t="shared" si="22"/>
        <v>92.927487186865335</v>
      </c>
      <c r="F68" s="24">
        <f t="shared" si="22"/>
        <v>92.8169677274104</v>
      </c>
      <c r="G68" s="24">
        <f t="shared" si="22"/>
        <v>89.245022431045697</v>
      </c>
      <c r="H68" s="24">
        <f t="shared" si="22"/>
        <v>81.510108108588128</v>
      </c>
      <c r="I68" s="24">
        <f t="shared" si="22"/>
        <v>77.991757908477538</v>
      </c>
      <c r="J68" s="24">
        <f t="shared" si="22"/>
        <v>73.269370219152535</v>
      </c>
      <c r="K68" s="24">
        <f t="shared" si="22"/>
        <v>75.64068873224879</v>
      </c>
      <c r="L68" s="24">
        <f t="shared" si="22"/>
        <v>73.793947038984129</v>
      </c>
      <c r="M68" s="24">
        <f t="shared" si="22"/>
        <v>74.874207494305693</v>
      </c>
      <c r="N68" s="24">
        <f t="shared" si="22"/>
        <v>68.998948111390362</v>
      </c>
      <c r="O68" s="24">
        <f t="shared" si="22"/>
        <v>71.913542580365714</v>
      </c>
      <c r="P68" s="24">
        <f t="shared" si="22"/>
        <v>72.186789313957718</v>
      </c>
      <c r="Q68" s="24">
        <f t="shared" si="22"/>
        <v>68.813216038842612</v>
      </c>
      <c r="R68" s="24">
        <f t="shared" si="22"/>
        <v>74.037079105489241</v>
      </c>
      <c r="S68" s="24">
        <v>68.904875322344736</v>
      </c>
    </row>
    <row r="69" spans="1:19" ht="15" customHeight="1" x14ac:dyDescent="0.25">
      <c r="A69" s="46" t="s">
        <v>47</v>
      </c>
      <c r="B69" s="24">
        <f>+B66/+B64*100</f>
        <v>15.233790450031229</v>
      </c>
      <c r="C69" s="24">
        <f t="shared" ref="C69:R69" si="23">+C66/+C64*100</f>
        <v>11.708560731166633</v>
      </c>
      <c r="D69" s="24">
        <f t="shared" si="23"/>
        <v>8.5230532143475415</v>
      </c>
      <c r="E69" s="24">
        <f t="shared" si="23"/>
        <v>7.0725128131346695</v>
      </c>
      <c r="F69" s="24">
        <f t="shared" si="23"/>
        <v>7.1830322725896014</v>
      </c>
      <c r="G69" s="24">
        <f t="shared" si="23"/>
        <v>10.754977568954297</v>
      </c>
      <c r="H69" s="24">
        <f t="shared" si="23"/>
        <v>18.489891891411865</v>
      </c>
      <c r="I69" s="24">
        <f t="shared" si="23"/>
        <v>22.008242091522451</v>
      </c>
      <c r="J69" s="24">
        <f t="shared" si="23"/>
        <v>26.730629780847504</v>
      </c>
      <c r="K69" s="24">
        <f t="shared" si="23"/>
        <v>24.359311267751259</v>
      </c>
      <c r="L69" s="24">
        <f t="shared" si="23"/>
        <v>26.206052961015885</v>
      </c>
      <c r="M69" s="24">
        <f t="shared" si="23"/>
        <v>25.125792505694299</v>
      </c>
      <c r="N69" s="24">
        <f t="shared" si="23"/>
        <v>31.001051888609627</v>
      </c>
      <c r="O69" s="24">
        <f t="shared" si="23"/>
        <v>28.086457419634293</v>
      </c>
      <c r="P69" s="24">
        <f t="shared" si="23"/>
        <v>27.813210686042289</v>
      </c>
      <c r="Q69" s="24">
        <f t="shared" si="23"/>
        <v>31.186783961157378</v>
      </c>
      <c r="R69" s="24">
        <f t="shared" si="23"/>
        <v>25.962920894510766</v>
      </c>
      <c r="S69" s="24">
        <v>31.095124677655267</v>
      </c>
    </row>
    <row r="70" spans="1:19" ht="15" customHeight="1" x14ac:dyDescent="0.25">
      <c r="A70" s="47" t="s">
        <v>62</v>
      </c>
      <c r="B70" s="23"/>
      <c r="C70" s="48">
        <f>+C64-B64</f>
        <v>13.037800000000061</v>
      </c>
      <c r="D70" s="48">
        <f t="shared" ref="D70:R72" si="24">+D64-C64</f>
        <v>9.0879999999999654</v>
      </c>
      <c r="E70" s="48">
        <f t="shared" si="24"/>
        <v>-2.5774000000000115</v>
      </c>
      <c r="F70" s="48">
        <f t="shared" si="24"/>
        <v>20.556300000000078</v>
      </c>
      <c r="G70" s="48">
        <f t="shared" si="24"/>
        <v>65.391399999999862</v>
      </c>
      <c r="H70" s="48">
        <f t="shared" si="24"/>
        <v>126.92939999999999</v>
      </c>
      <c r="I70" s="48">
        <f>+I64-H64</f>
        <v>108.05920000000026</v>
      </c>
      <c r="J70" s="48">
        <f t="shared" si="24"/>
        <v>200.08789999999954</v>
      </c>
      <c r="K70" s="48">
        <f t="shared" si="24"/>
        <v>36.615900000000011</v>
      </c>
      <c r="L70" s="48">
        <f t="shared" si="24"/>
        <v>59.24016000000006</v>
      </c>
      <c r="M70" s="48">
        <f t="shared" si="24"/>
        <v>94.678399000000127</v>
      </c>
      <c r="N70" s="48">
        <f t="shared" si="24"/>
        <v>255.66853200000037</v>
      </c>
      <c r="O70" s="48">
        <f t="shared" si="24"/>
        <v>48.857295000000022</v>
      </c>
      <c r="P70" s="48">
        <f t="shared" si="24"/>
        <v>174.7107939999994</v>
      </c>
      <c r="Q70" s="48">
        <f t="shared" si="24"/>
        <v>305.45368596000094</v>
      </c>
      <c r="R70" s="48">
        <f t="shared" si="24"/>
        <v>39.724621389999811</v>
      </c>
      <c r="S70" s="48">
        <v>184.36403169999858</v>
      </c>
    </row>
    <row r="71" spans="1:19" ht="15" customHeight="1" x14ac:dyDescent="0.25">
      <c r="A71" s="46" t="s">
        <v>46</v>
      </c>
      <c r="B71" s="23"/>
      <c r="C71" s="24">
        <f>+C65-B65</f>
        <v>31.50200000000001</v>
      </c>
      <c r="D71" s="24">
        <f t="shared" si="24"/>
        <v>26.793000000000006</v>
      </c>
      <c r="E71" s="24">
        <f t="shared" si="24"/>
        <v>6.1514999999999418</v>
      </c>
      <c r="F71" s="24">
        <f t="shared" si="24"/>
        <v>18.431400000000053</v>
      </c>
      <c r="G71" s="24">
        <f t="shared" si="24"/>
        <v>36.670399999999859</v>
      </c>
      <c r="H71" s="24">
        <f t="shared" si="24"/>
        <v>51.437400000000025</v>
      </c>
      <c r="I71" s="24">
        <f>+I65-H65</f>
        <v>56.148000000000138</v>
      </c>
      <c r="J71" s="24">
        <f t="shared" si="24"/>
        <v>103.7446000000001</v>
      </c>
      <c r="K71" s="24">
        <f t="shared" si="24"/>
        <v>53.962400000000002</v>
      </c>
      <c r="L71" s="24">
        <f t="shared" si="24"/>
        <v>22.584038999999734</v>
      </c>
      <c r="M71" s="24">
        <f t="shared" si="24"/>
        <v>83.890688000000068</v>
      </c>
      <c r="N71" s="24">
        <f t="shared" si="24"/>
        <v>100.13696400000015</v>
      </c>
      <c r="O71" s="24">
        <f t="shared" si="24"/>
        <v>80.423490000000129</v>
      </c>
      <c r="P71" s="24">
        <f t="shared" si="24"/>
        <v>130.49746299999947</v>
      </c>
      <c r="Q71" s="24">
        <f t="shared" si="24"/>
        <v>150.22994276000054</v>
      </c>
      <c r="R71" s="24">
        <f t="shared" si="24"/>
        <v>138.21741230000021</v>
      </c>
      <c r="S71" s="24">
        <v>18.099741709998852</v>
      </c>
    </row>
    <row r="72" spans="1:19" ht="15" customHeight="1" x14ac:dyDescent="0.25">
      <c r="A72" s="46" t="s">
        <v>47</v>
      </c>
      <c r="B72" s="23"/>
      <c r="C72" s="24">
        <f>+C66-B66</f>
        <v>-18.464199999999991</v>
      </c>
      <c r="D72" s="24">
        <f t="shared" si="24"/>
        <v>-17.704999999999998</v>
      </c>
      <c r="E72" s="24">
        <f t="shared" si="24"/>
        <v>-8.728900000000003</v>
      </c>
      <c r="F72" s="24">
        <f t="shared" si="24"/>
        <v>2.1248999999999967</v>
      </c>
      <c r="G72" s="24">
        <f t="shared" si="24"/>
        <v>28.720999999999997</v>
      </c>
      <c r="H72" s="24">
        <f t="shared" si="24"/>
        <v>75.492000000000004</v>
      </c>
      <c r="I72" s="24">
        <f>+I66-H66</f>
        <v>51.911200000000008</v>
      </c>
      <c r="J72" s="24">
        <f t="shared" si="24"/>
        <v>96.343299999999942</v>
      </c>
      <c r="K72" s="24">
        <f t="shared" si="24"/>
        <v>-17.346499999999878</v>
      </c>
      <c r="L72" s="24">
        <f t="shared" si="24"/>
        <v>36.656120999999928</v>
      </c>
      <c r="M72" s="24">
        <f>+M66-L66</f>
        <v>10.787711000000002</v>
      </c>
      <c r="N72" s="24">
        <f t="shared" si="24"/>
        <v>155.53156800000011</v>
      </c>
      <c r="O72" s="24">
        <f t="shared" si="24"/>
        <v>-31.566195000000107</v>
      </c>
      <c r="P72" s="24">
        <f t="shared" si="24"/>
        <v>44.213330999999926</v>
      </c>
      <c r="Q72" s="24">
        <f t="shared" si="24"/>
        <v>155.22374320000023</v>
      </c>
      <c r="R72" s="24">
        <f t="shared" si="24"/>
        <v>-98.492790910000167</v>
      </c>
      <c r="S72" s="24">
        <v>166.26428998999984</v>
      </c>
    </row>
    <row r="73" spans="1:19" ht="15" customHeight="1" x14ac:dyDescent="0.25">
      <c r="A73" s="47" t="s">
        <v>64</v>
      </c>
      <c r="B73" s="23"/>
      <c r="C73" s="49">
        <f>((+C64/+B64)-1)*100</f>
        <v>2.2991266429450041</v>
      </c>
      <c r="D73" s="49">
        <f t="shared" ref="D73:R75" si="25">((+D64/+C64)-1)*100</f>
        <v>1.5665886360267001</v>
      </c>
      <c r="E73" s="49">
        <f t="shared" si="25"/>
        <v>-0.43743911256242107</v>
      </c>
      <c r="F73" s="49">
        <f t="shared" si="25"/>
        <v>3.5041660373601902</v>
      </c>
      <c r="G73" s="49">
        <f t="shared" si="25"/>
        <v>10.769673420227788</v>
      </c>
      <c r="H73" s="49">
        <f t="shared" si="25"/>
        <v>18.872231282792939</v>
      </c>
      <c r="I73" s="49">
        <f>((+I64/+H64)-1)*100</f>
        <v>13.515818665551338</v>
      </c>
      <c r="J73" s="49">
        <f t="shared" si="25"/>
        <v>22.0467739410104</v>
      </c>
      <c r="K73" s="49">
        <f t="shared" si="25"/>
        <v>3.3057319251372785</v>
      </c>
      <c r="L73" s="49">
        <f t="shared" si="25"/>
        <v>5.1771377724052936</v>
      </c>
      <c r="M73" s="49">
        <f t="shared" si="25"/>
        <v>7.8668896276829381</v>
      </c>
      <c r="N73" s="49">
        <f t="shared" si="25"/>
        <v>19.694332847655403</v>
      </c>
      <c r="O73" s="49">
        <f t="shared" si="25"/>
        <v>3.1442699543794639</v>
      </c>
      <c r="P73" s="49">
        <f t="shared" si="25"/>
        <v>10.900967338747547</v>
      </c>
      <c r="Q73" s="49">
        <f t="shared" si="25"/>
        <v>17.185229522694499</v>
      </c>
      <c r="R73" s="49">
        <f t="shared" si="25"/>
        <v>1.9072027241217038</v>
      </c>
      <c r="S73" s="49">
        <v>8.6857716546988826</v>
      </c>
    </row>
    <row r="74" spans="1:19" ht="15" customHeight="1" x14ac:dyDescent="0.25">
      <c r="A74" s="46" t="s">
        <v>46</v>
      </c>
      <c r="B74" s="23"/>
      <c r="C74" s="36">
        <f>((+C65/+B65)-1)*100</f>
        <v>6.5535096496903478</v>
      </c>
      <c r="D74" s="36">
        <f t="shared" si="25"/>
        <v>5.2310563832632662</v>
      </c>
      <c r="E74" s="36">
        <f t="shared" si="25"/>
        <v>1.1413140278746514</v>
      </c>
      <c r="F74" s="36">
        <f t="shared" si="25"/>
        <v>3.3810676428154274</v>
      </c>
      <c r="G74" s="36">
        <f t="shared" si="25"/>
        <v>6.5068406253099509</v>
      </c>
      <c r="H74" s="36">
        <f t="shared" si="25"/>
        <v>8.5695107584950136</v>
      </c>
      <c r="I74" s="36">
        <f>((+I65/+H65)-1)*100</f>
        <v>8.6159551690437208</v>
      </c>
      <c r="J74" s="36">
        <f t="shared" si="25"/>
        <v>14.656862516559599</v>
      </c>
      <c r="K74" s="36">
        <f t="shared" si="25"/>
        <v>6.6491589791752403</v>
      </c>
      <c r="L74" s="36">
        <f t="shared" si="25"/>
        <v>2.6092737198965876</v>
      </c>
      <c r="M74" s="36">
        <f t="shared" si="25"/>
        <v>9.4459396714726473</v>
      </c>
      <c r="N74" s="36">
        <f t="shared" si="25"/>
        <v>10.302109868888509</v>
      </c>
      <c r="O74" s="36">
        <f t="shared" si="25"/>
        <v>7.5012018634023736</v>
      </c>
      <c r="P74" s="36">
        <f t="shared" si="25"/>
        <v>11.322352880193254</v>
      </c>
      <c r="Q74" s="36">
        <f t="shared" si="25"/>
        <v>11.708701721512039</v>
      </c>
      <c r="R74" s="36">
        <f t="shared" si="25"/>
        <v>9.6433514347896718</v>
      </c>
      <c r="S74" s="36">
        <v>1.1517422845576553</v>
      </c>
    </row>
    <row r="75" spans="1:19" s="16" customFormat="1" ht="15" customHeight="1" x14ac:dyDescent="0.25">
      <c r="A75" s="50" t="s">
        <v>47</v>
      </c>
      <c r="B75" s="51"/>
      <c r="C75" s="52">
        <f>((+C66/+B66)-1)*100</f>
        <v>-21.373768336049782</v>
      </c>
      <c r="D75" s="52">
        <f t="shared" si="25"/>
        <v>-26.066280935765494</v>
      </c>
      <c r="E75" s="52">
        <f t="shared" si="25"/>
        <v>-17.382014417141267</v>
      </c>
      <c r="F75" s="52">
        <f t="shared" si="25"/>
        <v>5.1215861515434113</v>
      </c>
      <c r="G75" s="52">
        <f t="shared" si="25"/>
        <v>65.852707846104465</v>
      </c>
      <c r="H75" s="52">
        <f t="shared" si="25"/>
        <v>104.36441556646163</v>
      </c>
      <c r="I75" s="52">
        <f>((+I66/+H66)-1)*100</f>
        <v>35.116183105927881</v>
      </c>
      <c r="J75" s="52">
        <f t="shared" si="25"/>
        <v>48.234789339245033</v>
      </c>
      <c r="K75" s="52">
        <f t="shared" si="25"/>
        <v>-5.8586909347594807</v>
      </c>
      <c r="L75" s="52">
        <f t="shared" si="25"/>
        <v>13.15088560819413</v>
      </c>
      <c r="M75" s="52">
        <f t="shared" si="25"/>
        <v>3.4204231767196669</v>
      </c>
      <c r="N75" s="52">
        <f>((+N66/+M66)-1)*100</f>
        <v>47.682912789386677</v>
      </c>
      <c r="O75" s="52">
        <f t="shared" si="25"/>
        <v>-6.552940314346567</v>
      </c>
      <c r="P75" s="52">
        <f t="shared" si="25"/>
        <v>9.8220371402981677</v>
      </c>
      <c r="Q75" s="52">
        <f t="shared" si="25"/>
        <v>31.399085054101473</v>
      </c>
      <c r="R75" s="52">
        <f t="shared" si="25"/>
        <v>-15.162504533889919</v>
      </c>
      <c r="S75" s="52">
        <v>30.170162056171712</v>
      </c>
    </row>
    <row r="76" spans="1:19" ht="15" customHeight="1" x14ac:dyDescent="0.25">
      <c r="A76" s="47" t="s">
        <v>82</v>
      </c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</row>
    <row r="77" spans="1:19" ht="15" customHeight="1" x14ac:dyDescent="0.25">
      <c r="A77" s="46" t="s">
        <v>46</v>
      </c>
      <c r="B77" s="24">
        <f>+B65/+B62*100</f>
        <v>28.162601587910252</v>
      </c>
      <c r="C77" s="24">
        <f t="shared" ref="C77:R78" si="26">+C65/+C62*100</f>
        <v>29.86036564957552</v>
      </c>
      <c r="D77" s="24">
        <f t="shared" si="26"/>
        <v>28.626020688676469</v>
      </c>
      <c r="E77" s="24">
        <f t="shared" si="26"/>
        <v>27.402924386778221</v>
      </c>
      <c r="F77" s="24">
        <f t="shared" si="26"/>
        <v>26.36746445563708</v>
      </c>
      <c r="G77" s="24">
        <f t="shared" si="26"/>
        <v>27.584887307204436</v>
      </c>
      <c r="H77" s="24">
        <f t="shared" si="26"/>
        <v>27.516529031529625</v>
      </c>
      <c r="I77" s="24">
        <f t="shared" si="26"/>
        <v>26.91162404199326</v>
      </c>
      <c r="J77" s="24">
        <f t="shared" si="26"/>
        <v>27.883842692646006</v>
      </c>
      <c r="K77" s="24">
        <f t="shared" si="26"/>
        <v>26.928518204515939</v>
      </c>
      <c r="L77" s="24">
        <f t="shared" si="26"/>
        <v>26.225134848540598</v>
      </c>
      <c r="M77" s="24">
        <f t="shared" si="26"/>
        <v>26.235219395052699</v>
      </c>
      <c r="N77" s="24">
        <f t="shared" si="26"/>
        <v>26.620574058519473</v>
      </c>
      <c r="O77" s="24">
        <f>+O65/+O62*100</f>
        <v>25.966706982247729</v>
      </c>
      <c r="P77" s="24">
        <f>+P65/+P62*100</f>
        <v>26.478850318626513</v>
      </c>
      <c r="Q77" s="24">
        <f>+Q65/+Q62*100</f>
        <v>27.254101009929588</v>
      </c>
      <c r="R77" s="24">
        <f>+R65/+R62*100</f>
        <v>27.591753627436987</v>
      </c>
      <c r="S77" s="24">
        <v>27.245692229848828</v>
      </c>
    </row>
    <row r="78" spans="1:19" ht="15" customHeight="1" x14ac:dyDescent="0.25">
      <c r="A78" s="46" t="s">
        <v>47</v>
      </c>
      <c r="B78" s="24">
        <f>+B66/+B63*100</f>
        <v>27.596192875905984</v>
      </c>
      <c r="C78" s="24">
        <f t="shared" si="26"/>
        <v>20.306800923213071</v>
      </c>
      <c r="D78" s="24">
        <f t="shared" si="26"/>
        <v>17.485984888053206</v>
      </c>
      <c r="E78" s="24">
        <f t="shared" si="26"/>
        <v>22.404450962942484</v>
      </c>
      <c r="F78" s="24">
        <f t="shared" si="26"/>
        <v>14.705599720008939</v>
      </c>
      <c r="G78" s="24">
        <f t="shared" si="26"/>
        <v>31.148268081368307</v>
      </c>
      <c r="H78" s="24">
        <f t="shared" si="26"/>
        <v>28.509081511823904</v>
      </c>
      <c r="I78" s="24">
        <f t="shared" si="26"/>
        <v>30.926253829817675</v>
      </c>
      <c r="J78" s="24">
        <f t="shared" si="26"/>
        <v>30.208014714599575</v>
      </c>
      <c r="K78" s="24">
        <f t="shared" si="26"/>
        <v>30.834445461190874</v>
      </c>
      <c r="L78" s="24">
        <f t="shared" si="26"/>
        <v>19.058718930221417</v>
      </c>
      <c r="M78" s="24">
        <f t="shared" si="26"/>
        <v>17.683370588799633</v>
      </c>
      <c r="N78" s="24">
        <f t="shared" si="26"/>
        <v>21.535127578863197</v>
      </c>
      <c r="O78" s="24">
        <f t="shared" si="26"/>
        <v>14.732990944165689</v>
      </c>
      <c r="P78" s="24">
        <f t="shared" si="26"/>
        <v>18.01291118244615</v>
      </c>
      <c r="Q78" s="24">
        <f t="shared" si="26"/>
        <v>27.249758690098279</v>
      </c>
      <c r="R78" s="24">
        <f t="shared" si="26"/>
        <v>25.446257947693766</v>
      </c>
      <c r="S78" s="24">
        <v>25.719178166762628</v>
      </c>
    </row>
    <row r="79" spans="1:19" ht="15" customHeight="1" x14ac:dyDescent="0.25">
      <c r="A79" s="43" t="s">
        <v>70</v>
      </c>
      <c r="B79" s="45">
        <v>704.79658199999994</v>
      </c>
      <c r="C79" s="45">
        <v>684.22299999999996</v>
      </c>
      <c r="D79" s="45">
        <v>798.13800000000003</v>
      </c>
      <c r="E79" s="45">
        <v>698.42499999999995</v>
      </c>
      <c r="F79" s="45">
        <v>806.57550000000015</v>
      </c>
      <c r="G79" s="45">
        <v>847.66740000000016</v>
      </c>
      <c r="H79" s="45">
        <v>900.98629999999991</v>
      </c>
      <c r="I79" s="45">
        <v>1022.806</v>
      </c>
      <c r="J79" s="45">
        <v>1220.4849000000002</v>
      </c>
      <c r="K79" s="45">
        <v>1319.4277999999999</v>
      </c>
      <c r="L79" s="45">
        <v>1515.4632619999998</v>
      </c>
      <c r="M79" s="45">
        <f>M80+M81</f>
        <v>1681.9071080000003</v>
      </c>
      <c r="N79" s="45">
        <f t="shared" ref="N79:R79" si="27">N80+N81</f>
        <v>1886.6028219999998</v>
      </c>
      <c r="O79" s="45">
        <f t="shared" si="27"/>
        <v>2236.973641</v>
      </c>
      <c r="P79" s="45">
        <f t="shared" si="27"/>
        <v>2721.6140649999998</v>
      </c>
      <c r="Q79" s="45">
        <f t="shared" si="27"/>
        <v>2826.7255352499997</v>
      </c>
      <c r="R79" s="45">
        <f t="shared" si="27"/>
        <v>2768.6197686599999</v>
      </c>
      <c r="S79" s="45">
        <v>2994.1383469400012</v>
      </c>
    </row>
    <row r="80" spans="1:19" ht="15" customHeight="1" x14ac:dyDescent="0.25">
      <c r="A80" s="46" t="s">
        <v>46</v>
      </c>
      <c r="B80" s="24">
        <v>597.649</v>
      </c>
      <c r="C80" s="24">
        <v>559.13599999999997</v>
      </c>
      <c r="D80" s="24">
        <v>703.54</v>
      </c>
      <c r="E80" s="24">
        <v>647.19490000000008</v>
      </c>
      <c r="F80" s="24">
        <v>693.1255000000001</v>
      </c>
      <c r="G80" s="24">
        <v>766.79140000000018</v>
      </c>
      <c r="H80" s="24">
        <v>811.92129999999997</v>
      </c>
      <c r="I80" s="24">
        <v>911.62570000000005</v>
      </c>
      <c r="J80" s="24">
        <v>1065.4653999999998</v>
      </c>
      <c r="K80" s="24">
        <v>1110.4150999999999</v>
      </c>
      <c r="L80" s="24">
        <v>1202.1360059999997</v>
      </c>
      <c r="M80" s="24">
        <f>[1]Salud!Q11/1000</f>
        <v>1373.7098240000003</v>
      </c>
      <c r="N80" s="24">
        <f>[1]Salud!R11/1000</f>
        <v>1498.0472209999998</v>
      </c>
      <c r="O80" s="24">
        <f>[1]Salud!S11/1000</f>
        <v>1731.0598219999999</v>
      </c>
      <c r="P80" s="24">
        <f>[1]Salud!T11/1000</f>
        <v>1939.8381629999999</v>
      </c>
      <c r="Q80" s="24">
        <f>[1]Salud!U11/1000</f>
        <v>2068.7175101399998</v>
      </c>
      <c r="R80" s="24">
        <f>[1]Salud!V11/1000</f>
        <v>2337.0980101999999</v>
      </c>
      <c r="S80" s="24">
        <v>2333.3484264300009</v>
      </c>
    </row>
    <row r="81" spans="1:19" ht="15" customHeight="1" x14ac:dyDescent="0.25">
      <c r="A81" s="46" t="s">
        <v>47</v>
      </c>
      <c r="B81" s="24">
        <v>107.147582</v>
      </c>
      <c r="C81" s="24">
        <v>125.087</v>
      </c>
      <c r="D81" s="24">
        <v>94.597999999999999</v>
      </c>
      <c r="E81" s="24">
        <v>51.2301</v>
      </c>
      <c r="F81" s="24">
        <v>113.45</v>
      </c>
      <c r="G81" s="24">
        <v>80.876000000000005</v>
      </c>
      <c r="H81" s="24">
        <v>89.064999999999998</v>
      </c>
      <c r="I81" s="24">
        <v>111.1803</v>
      </c>
      <c r="J81" s="24">
        <v>155.01949999999999</v>
      </c>
      <c r="K81" s="24">
        <v>209.0127</v>
      </c>
      <c r="L81" s="24">
        <v>313.32725600000003</v>
      </c>
      <c r="M81" s="24">
        <f>[1]Salud!Q12/1000</f>
        <v>308.19728399999997</v>
      </c>
      <c r="N81" s="24">
        <f>[1]Salud!R12/1000</f>
        <v>388.55560100000002</v>
      </c>
      <c r="O81" s="24">
        <f>[1]Salud!S12/1000</f>
        <v>505.91381899999999</v>
      </c>
      <c r="P81" s="24">
        <f>[1]Salud!T12/1000</f>
        <v>781.77590199999997</v>
      </c>
      <c r="Q81" s="24">
        <f>[1]Salud!U12/1000</f>
        <v>758.00802510999995</v>
      </c>
      <c r="R81" s="24">
        <f>[1]Salud!V12/1000</f>
        <v>431.52175846</v>
      </c>
      <c r="S81" s="24">
        <v>660.78992051000012</v>
      </c>
    </row>
    <row r="82" spans="1:19" ht="15" customHeight="1" x14ac:dyDescent="0.25">
      <c r="A82" s="47" t="s">
        <v>81</v>
      </c>
      <c r="B82" s="48">
        <f>SUM(B83:B84)</f>
        <v>100</v>
      </c>
      <c r="C82" s="48">
        <f t="shared" ref="C82:R82" si="28">SUM(C83:C84)</f>
        <v>100.00000000000001</v>
      </c>
      <c r="D82" s="48">
        <f t="shared" si="28"/>
        <v>100</v>
      </c>
      <c r="E82" s="48">
        <f t="shared" si="28"/>
        <v>100.00000000000001</v>
      </c>
      <c r="F82" s="48">
        <f t="shared" si="28"/>
        <v>100</v>
      </c>
      <c r="G82" s="48">
        <f t="shared" si="28"/>
        <v>100</v>
      </c>
      <c r="H82" s="48">
        <f t="shared" si="28"/>
        <v>100</v>
      </c>
      <c r="I82" s="48">
        <f t="shared" si="28"/>
        <v>100</v>
      </c>
      <c r="J82" s="48">
        <f t="shared" si="28"/>
        <v>99.999999999999972</v>
      </c>
      <c r="K82" s="48">
        <f t="shared" si="28"/>
        <v>100</v>
      </c>
      <c r="L82" s="48">
        <f t="shared" si="28"/>
        <v>100</v>
      </c>
      <c r="M82" s="48">
        <f t="shared" si="28"/>
        <v>100</v>
      </c>
      <c r="N82" s="48">
        <f t="shared" si="28"/>
        <v>100</v>
      </c>
      <c r="O82" s="48">
        <f t="shared" si="28"/>
        <v>100</v>
      </c>
      <c r="P82" s="48">
        <f t="shared" si="28"/>
        <v>100</v>
      </c>
      <c r="Q82" s="48">
        <f t="shared" si="28"/>
        <v>100</v>
      </c>
      <c r="R82" s="48">
        <f t="shared" si="28"/>
        <v>100</v>
      </c>
      <c r="S82" s="48">
        <v>100</v>
      </c>
    </row>
    <row r="83" spans="1:19" ht="15" customHeight="1" x14ac:dyDescent="0.25">
      <c r="A83" s="46" t="s">
        <v>46</v>
      </c>
      <c r="B83" s="24">
        <f>+B80/+B79*100</f>
        <v>84.797374911219421</v>
      </c>
      <c r="C83" s="24">
        <f t="shared" ref="C83:R83" si="29">+C80/+C79*100</f>
        <v>81.718387134019181</v>
      </c>
      <c r="D83" s="24">
        <f t="shared" si="29"/>
        <v>88.147663687232026</v>
      </c>
      <c r="E83" s="24">
        <f t="shared" si="29"/>
        <v>92.664910333965722</v>
      </c>
      <c r="F83" s="24">
        <f t="shared" si="29"/>
        <v>85.934360763499512</v>
      </c>
      <c r="G83" s="24">
        <f t="shared" si="29"/>
        <v>90.458993704370371</v>
      </c>
      <c r="H83" s="24">
        <f t="shared" si="29"/>
        <v>90.114722055152228</v>
      </c>
      <c r="I83" s="24">
        <f t="shared" si="29"/>
        <v>89.129874091469944</v>
      </c>
      <c r="J83" s="24">
        <f t="shared" si="29"/>
        <v>87.298531919567353</v>
      </c>
      <c r="K83" s="24">
        <f t="shared" si="29"/>
        <v>84.158837641589784</v>
      </c>
      <c r="L83" s="24">
        <f t="shared" si="29"/>
        <v>79.324655116581766</v>
      </c>
      <c r="M83" s="24">
        <f t="shared" si="29"/>
        <v>81.675724983023258</v>
      </c>
      <c r="N83" s="24">
        <f t="shared" si="29"/>
        <v>79.404483208177879</v>
      </c>
      <c r="O83" s="24">
        <f t="shared" si="29"/>
        <v>77.384006242744988</v>
      </c>
      <c r="P83" s="24">
        <f t="shared" si="29"/>
        <v>71.275284322871101</v>
      </c>
      <c r="Q83" s="24">
        <f t="shared" si="29"/>
        <v>73.184236826057443</v>
      </c>
      <c r="R83" s="24">
        <f t="shared" si="29"/>
        <v>84.413830915147486</v>
      </c>
      <c r="S83" s="24">
        <v>77.930548159695917</v>
      </c>
    </row>
    <row r="84" spans="1:19" ht="15" customHeight="1" x14ac:dyDescent="0.25">
      <c r="A84" s="46" t="s">
        <v>47</v>
      </c>
      <c r="B84" s="24">
        <f>+B81/+B79*100</f>
        <v>15.202625088780582</v>
      </c>
      <c r="C84" s="24">
        <f t="shared" ref="C84:R84" si="30">+C81/+C79*100</f>
        <v>18.281612865980829</v>
      </c>
      <c r="D84" s="24">
        <f t="shared" si="30"/>
        <v>11.852336312767967</v>
      </c>
      <c r="E84" s="24">
        <f t="shared" si="30"/>
        <v>7.3350896660342917</v>
      </c>
      <c r="F84" s="24">
        <f t="shared" si="30"/>
        <v>14.065639236500488</v>
      </c>
      <c r="G84" s="24">
        <f t="shared" si="30"/>
        <v>9.5410062956296304</v>
      </c>
      <c r="H84" s="24">
        <f t="shared" si="30"/>
        <v>9.8852779448477737</v>
      </c>
      <c r="I84" s="24">
        <f t="shared" si="30"/>
        <v>10.870125908530063</v>
      </c>
      <c r="J84" s="24">
        <f t="shared" si="30"/>
        <v>12.701468080432621</v>
      </c>
      <c r="K84" s="24">
        <f t="shared" si="30"/>
        <v>15.841162358410216</v>
      </c>
      <c r="L84" s="24">
        <f t="shared" si="30"/>
        <v>20.675344883418234</v>
      </c>
      <c r="M84" s="24">
        <f t="shared" si="30"/>
        <v>18.324275016976735</v>
      </c>
      <c r="N84" s="24">
        <f t="shared" si="30"/>
        <v>20.595516791822124</v>
      </c>
      <c r="O84" s="24">
        <f t="shared" si="30"/>
        <v>22.615993757255005</v>
      </c>
      <c r="P84" s="24">
        <f t="shared" si="30"/>
        <v>28.724715677128899</v>
      </c>
      <c r="Q84" s="24">
        <f t="shared" si="30"/>
        <v>26.815763173942553</v>
      </c>
      <c r="R84" s="24">
        <f t="shared" si="30"/>
        <v>15.586169084852511</v>
      </c>
      <c r="S84" s="24">
        <v>22.069451840304076</v>
      </c>
    </row>
    <row r="85" spans="1:19" ht="15" customHeight="1" x14ac:dyDescent="0.25">
      <c r="A85" s="47" t="s">
        <v>62</v>
      </c>
      <c r="B85" s="23"/>
      <c r="C85" s="48">
        <f>+C79-B79</f>
        <v>-20.573581999999988</v>
      </c>
      <c r="D85" s="48">
        <f t="shared" ref="D85:R87" si="31">+D79-C79</f>
        <v>113.91500000000008</v>
      </c>
      <c r="E85" s="48">
        <f t="shared" si="31"/>
        <v>-99.713000000000079</v>
      </c>
      <c r="F85" s="48">
        <f t="shared" si="31"/>
        <v>108.15050000000019</v>
      </c>
      <c r="G85" s="48">
        <f t="shared" si="31"/>
        <v>41.09190000000001</v>
      </c>
      <c r="H85" s="48">
        <f t="shared" si="31"/>
        <v>53.318899999999758</v>
      </c>
      <c r="I85" s="48">
        <f>+I79-H79</f>
        <v>121.81970000000013</v>
      </c>
      <c r="J85" s="48">
        <f t="shared" si="31"/>
        <v>197.67890000000011</v>
      </c>
      <c r="K85" s="48">
        <f t="shared" si="31"/>
        <v>98.942899999999781</v>
      </c>
      <c r="L85" s="48">
        <f t="shared" si="31"/>
        <v>196.03546199999982</v>
      </c>
      <c r="M85" s="48">
        <f t="shared" si="31"/>
        <v>166.44384600000058</v>
      </c>
      <c r="N85" s="48">
        <f t="shared" si="31"/>
        <v>204.6957139999995</v>
      </c>
      <c r="O85" s="48">
        <f t="shared" si="31"/>
        <v>350.37081900000021</v>
      </c>
      <c r="P85" s="48">
        <f>+P79-O79</f>
        <v>484.64042399999971</v>
      </c>
      <c r="Q85" s="48">
        <f>+Q79-P79</f>
        <v>105.11147024999991</v>
      </c>
      <c r="R85" s="48">
        <f>+R79-Q79</f>
        <v>-58.105766589999803</v>
      </c>
      <c r="S85" s="48">
        <v>225.51857828000129</v>
      </c>
    </row>
    <row r="86" spans="1:19" ht="15" customHeight="1" x14ac:dyDescent="0.25">
      <c r="A86" s="46" t="s">
        <v>46</v>
      </c>
      <c r="B86" s="23"/>
      <c r="C86" s="24">
        <f>+C80-B80</f>
        <v>-38.513000000000034</v>
      </c>
      <c r="D86" s="24">
        <f t="shared" si="31"/>
        <v>144.404</v>
      </c>
      <c r="E86" s="24">
        <f t="shared" si="31"/>
        <v>-56.345099999999888</v>
      </c>
      <c r="F86" s="24">
        <f t="shared" si="31"/>
        <v>45.930600000000027</v>
      </c>
      <c r="G86" s="24">
        <f t="shared" si="31"/>
        <v>73.665900000000079</v>
      </c>
      <c r="H86" s="24">
        <f t="shared" si="31"/>
        <v>45.129899999999793</v>
      </c>
      <c r="I86" s="24">
        <f>+I80-H80</f>
        <v>99.704400000000078</v>
      </c>
      <c r="J86" s="24">
        <f t="shared" si="31"/>
        <v>153.83969999999977</v>
      </c>
      <c r="K86" s="24">
        <f t="shared" si="31"/>
        <v>44.949700000000121</v>
      </c>
      <c r="L86" s="24">
        <f t="shared" si="31"/>
        <v>91.720905999999786</v>
      </c>
      <c r="M86" s="24">
        <f t="shared" si="31"/>
        <v>171.57381800000053</v>
      </c>
      <c r="N86" s="24">
        <f t="shared" si="31"/>
        <v>124.33739699999956</v>
      </c>
      <c r="O86" s="24">
        <f t="shared" si="31"/>
        <v>233.01260100000013</v>
      </c>
      <c r="P86" s="24">
        <f t="shared" si="31"/>
        <v>208.77834099999995</v>
      </c>
      <c r="Q86" s="24">
        <f t="shared" si="31"/>
        <v>128.87934713999994</v>
      </c>
      <c r="R86" s="24">
        <f t="shared" si="31"/>
        <v>268.38050006000003</v>
      </c>
      <c r="S86" s="24">
        <v>-3.7495837699989352</v>
      </c>
    </row>
    <row r="87" spans="1:19" ht="15" customHeight="1" x14ac:dyDescent="0.25">
      <c r="A87" s="46" t="s">
        <v>47</v>
      </c>
      <c r="B87" s="23"/>
      <c r="C87" s="24">
        <f>+C81-B81</f>
        <v>17.939418000000003</v>
      </c>
      <c r="D87" s="24">
        <f t="shared" si="31"/>
        <v>-30.489000000000004</v>
      </c>
      <c r="E87" s="24">
        <f t="shared" si="31"/>
        <v>-43.367899999999999</v>
      </c>
      <c r="F87" s="24">
        <f t="shared" si="31"/>
        <v>62.219900000000003</v>
      </c>
      <c r="G87" s="24">
        <f t="shared" si="31"/>
        <v>-32.573999999999998</v>
      </c>
      <c r="H87" s="24">
        <f t="shared" si="31"/>
        <v>8.188999999999993</v>
      </c>
      <c r="I87" s="24">
        <f>+I81-H81</f>
        <v>22.115300000000005</v>
      </c>
      <c r="J87" s="24">
        <f t="shared" si="31"/>
        <v>43.839199999999991</v>
      </c>
      <c r="K87" s="24">
        <f t="shared" si="31"/>
        <v>53.993200000000002</v>
      </c>
      <c r="L87" s="24">
        <f t="shared" si="31"/>
        <v>104.31455600000004</v>
      </c>
      <c r="M87" s="24">
        <f t="shared" si="31"/>
        <v>-5.1299720000000661</v>
      </c>
      <c r="N87" s="24">
        <f t="shared" si="31"/>
        <v>80.358317000000056</v>
      </c>
      <c r="O87" s="24">
        <f t="shared" si="31"/>
        <v>117.35821799999997</v>
      </c>
      <c r="P87" s="24">
        <f t="shared" si="31"/>
        <v>275.86208299999998</v>
      </c>
      <c r="Q87" s="24">
        <f t="shared" si="31"/>
        <v>-23.767876890000025</v>
      </c>
      <c r="R87" s="24">
        <f t="shared" si="31"/>
        <v>-326.48626664999995</v>
      </c>
      <c r="S87" s="24">
        <v>229.26816205000011</v>
      </c>
    </row>
    <row r="88" spans="1:19" ht="15" customHeight="1" x14ac:dyDescent="0.25">
      <c r="A88" s="47" t="s">
        <v>64</v>
      </c>
      <c r="B88" s="23"/>
      <c r="C88" s="49">
        <f>((+C79/+B79)-1)*100</f>
        <v>-2.91908084196697</v>
      </c>
      <c r="D88" s="49">
        <f t="shared" ref="D88:R90" si="32">((+D79/+C79)-1)*100</f>
        <v>16.648811863968337</v>
      </c>
      <c r="E88" s="49">
        <f t="shared" si="32"/>
        <v>-12.493202929819159</v>
      </c>
      <c r="F88" s="49">
        <f t="shared" si="32"/>
        <v>15.484912481655178</v>
      </c>
      <c r="G88" s="49">
        <f t="shared" si="32"/>
        <v>5.0946129655562222</v>
      </c>
      <c r="H88" s="49">
        <f t="shared" si="32"/>
        <v>6.2900732055992448</v>
      </c>
      <c r="I88" s="49">
        <f>((+I79/+H79)-1)*100</f>
        <v>13.520705031807934</v>
      </c>
      <c r="J88" s="49">
        <f t="shared" si="32"/>
        <v>19.327115797130645</v>
      </c>
      <c r="K88" s="49">
        <f t="shared" si="32"/>
        <v>8.1068516292171822</v>
      </c>
      <c r="L88" s="49">
        <f t="shared" si="32"/>
        <v>14.857611913285428</v>
      </c>
      <c r="M88" s="49">
        <f t="shared" si="32"/>
        <v>10.983034044674888</v>
      </c>
      <c r="N88" s="49">
        <f t="shared" si="32"/>
        <v>12.170452995077019</v>
      </c>
      <c r="O88" s="49">
        <f t="shared" si="32"/>
        <v>18.571519925352909</v>
      </c>
      <c r="P88" s="49">
        <f t="shared" si="32"/>
        <v>21.665003785353033</v>
      </c>
      <c r="Q88" s="49">
        <f t="shared" si="32"/>
        <v>3.8621004940316617</v>
      </c>
      <c r="R88" s="49">
        <f t="shared" si="32"/>
        <v>-2.0555857250874165</v>
      </c>
      <c r="S88" s="49">
        <v>8.1455236588573232</v>
      </c>
    </row>
    <row r="89" spans="1:19" ht="15" customHeight="1" x14ac:dyDescent="0.25">
      <c r="A89" s="46" t="s">
        <v>46</v>
      </c>
      <c r="B89" s="23"/>
      <c r="C89" s="36">
        <f>((+C80/+B80)-1)*100</f>
        <v>-6.4440834001228247</v>
      </c>
      <c r="D89" s="36">
        <f t="shared" si="32"/>
        <v>25.826274824014185</v>
      </c>
      <c r="E89" s="36">
        <f t="shared" si="32"/>
        <v>-8.0087983625664378</v>
      </c>
      <c r="F89" s="36">
        <f t="shared" si="32"/>
        <v>7.0968729821573096</v>
      </c>
      <c r="G89" s="36">
        <f t="shared" si="32"/>
        <v>10.628075290838401</v>
      </c>
      <c r="H89" s="36">
        <f t="shared" si="32"/>
        <v>5.8855511420706774</v>
      </c>
      <c r="I89" s="36">
        <f>((+I80/+H80)-1)*100</f>
        <v>12.280057192735306</v>
      </c>
      <c r="J89" s="36">
        <f t="shared" si="32"/>
        <v>16.87531406804348</v>
      </c>
      <c r="K89" s="36">
        <f t="shared" si="32"/>
        <v>4.2187855185161549</v>
      </c>
      <c r="L89" s="36">
        <f t="shared" si="32"/>
        <v>8.2600557215044788</v>
      </c>
      <c r="M89" s="36">
        <f t="shared" si="32"/>
        <v>14.272413199808987</v>
      </c>
      <c r="N89" s="36">
        <f t="shared" si="32"/>
        <v>9.0512126234892243</v>
      </c>
      <c r="O89" s="36">
        <f t="shared" si="32"/>
        <v>15.554422967018077</v>
      </c>
      <c r="P89" s="36">
        <f t="shared" si="32"/>
        <v>12.0607236299197</v>
      </c>
      <c r="Q89" s="36">
        <f t="shared" si="32"/>
        <v>6.6438195514560539</v>
      </c>
      <c r="R89" s="36">
        <f t="shared" si="32"/>
        <v>12.973279277838067</v>
      </c>
      <c r="S89" s="36">
        <v>-0.16043759198948182</v>
      </c>
    </row>
    <row r="90" spans="1:19" ht="15" customHeight="1" x14ac:dyDescent="0.25">
      <c r="A90" s="46" t="s">
        <v>47</v>
      </c>
      <c r="B90" s="23"/>
      <c r="C90" s="36">
        <f>((+C81/+B81)-1)*100</f>
        <v>16.742718468439179</v>
      </c>
      <c r="D90" s="36">
        <f t="shared" si="32"/>
        <v>-24.374235532069676</v>
      </c>
      <c r="E90" s="36">
        <f t="shared" si="32"/>
        <v>-45.844415315334366</v>
      </c>
      <c r="F90" s="36">
        <f t="shared" si="32"/>
        <v>121.45184178832365</v>
      </c>
      <c r="G90" s="36">
        <f t="shared" si="32"/>
        <v>-28.712208021154694</v>
      </c>
      <c r="H90" s="36">
        <f t="shared" si="32"/>
        <v>10.125377120530189</v>
      </c>
      <c r="I90" s="36">
        <f>((+I81/+H81)-1)*100</f>
        <v>24.830517038118227</v>
      </c>
      <c r="J90" s="36">
        <f t="shared" si="32"/>
        <v>39.430726486616784</v>
      </c>
      <c r="K90" s="36">
        <f t="shared" si="32"/>
        <v>34.829940749389586</v>
      </c>
      <c r="L90" s="36">
        <f t="shared" si="32"/>
        <v>49.908238111846813</v>
      </c>
      <c r="M90" s="36">
        <f t="shared" si="32"/>
        <v>-1.6372568621990768</v>
      </c>
      <c r="N90" s="36">
        <f t="shared" si="32"/>
        <v>26.073661635512678</v>
      </c>
      <c r="O90" s="36">
        <f t="shared" si="32"/>
        <v>30.203712852925758</v>
      </c>
      <c r="P90" s="36">
        <f t="shared" si="32"/>
        <v>54.527485243489672</v>
      </c>
      <c r="Q90" s="36">
        <f t="shared" si="32"/>
        <v>-3.04024168936331</v>
      </c>
      <c r="R90" s="36">
        <f t="shared" si="32"/>
        <v>-43.07161083190659</v>
      </c>
      <c r="S90" s="36">
        <v>53.130151042256692</v>
      </c>
    </row>
    <row r="91" spans="1:19" ht="15" customHeight="1" x14ac:dyDescent="0.25">
      <c r="A91" s="47" t="s">
        <v>82</v>
      </c>
      <c r="B91" s="23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</row>
    <row r="92" spans="1:19" ht="15" customHeight="1" x14ac:dyDescent="0.25">
      <c r="A92" s="46" t="s">
        <v>46</v>
      </c>
      <c r="B92" s="24">
        <f>+B80/+B62*100</f>
        <v>35.015052718936722</v>
      </c>
      <c r="C92" s="24">
        <f t="shared" ref="C92:R93" si="33">+C80/+C62*100</f>
        <v>32.597225269169229</v>
      </c>
      <c r="D92" s="24">
        <f t="shared" si="33"/>
        <v>37.365767064164132</v>
      </c>
      <c r="E92" s="24">
        <f t="shared" si="33"/>
        <v>32.533256242179235</v>
      </c>
      <c r="F92" s="24">
        <f t="shared" si="33"/>
        <v>32.429090467423975</v>
      </c>
      <c r="G92" s="24">
        <f t="shared" si="33"/>
        <v>35.239153510009338</v>
      </c>
      <c r="H92" s="24">
        <f t="shared" si="33"/>
        <v>34.282834706897901</v>
      </c>
      <c r="I92" s="24">
        <f t="shared" si="33"/>
        <v>34.660273124073207</v>
      </c>
      <c r="J92" s="24">
        <f t="shared" si="33"/>
        <v>36.607277804388048</v>
      </c>
      <c r="K92" s="24">
        <f t="shared" si="33"/>
        <v>34.547437522848007</v>
      </c>
      <c r="L92" s="24">
        <f t="shared" si="33"/>
        <v>35.497906945042772</v>
      </c>
      <c r="M92" s="24">
        <f t="shared" si="33"/>
        <v>37.077586908746909</v>
      </c>
      <c r="N92" s="24">
        <f t="shared" si="33"/>
        <v>37.195539062804251</v>
      </c>
      <c r="O92" s="24">
        <f t="shared" si="33"/>
        <v>38.999906996659476</v>
      </c>
      <c r="P92" s="24">
        <f t="shared" si="33"/>
        <v>40.032882736083501</v>
      </c>
      <c r="Q92" s="24">
        <f t="shared" si="33"/>
        <v>39.336732991019296</v>
      </c>
      <c r="R92" s="24">
        <f t="shared" si="33"/>
        <v>41.033556801579486</v>
      </c>
      <c r="S92" s="24">
        <v>39.9932785129403</v>
      </c>
    </row>
    <row r="93" spans="1:19" ht="15" customHeight="1" x14ac:dyDescent="0.25">
      <c r="A93" s="46" t="s">
        <v>47</v>
      </c>
      <c r="B93" s="24">
        <f>+B81/+B63*100</f>
        <v>34.228049283446531</v>
      </c>
      <c r="C93" s="24">
        <f t="shared" si="33"/>
        <v>37.397005536886667</v>
      </c>
      <c r="D93" s="24">
        <f t="shared" si="33"/>
        <v>32.939169191127824</v>
      </c>
      <c r="E93" s="24">
        <f t="shared" si="33"/>
        <v>27.664670076637954</v>
      </c>
      <c r="F93" s="24">
        <f t="shared" si="33"/>
        <v>38.252631912574273</v>
      </c>
      <c r="G93" s="24">
        <f t="shared" si="33"/>
        <v>34.826119158757777</v>
      </c>
      <c r="H93" s="24">
        <f t="shared" si="33"/>
        <v>17.176573595152416</v>
      </c>
      <c r="I93" s="24">
        <f t="shared" si="33"/>
        <v>17.214484653788197</v>
      </c>
      <c r="J93" s="24">
        <f t="shared" si="33"/>
        <v>15.816021389549395</v>
      </c>
      <c r="K93" s="24">
        <f t="shared" si="33"/>
        <v>23.121569587049521</v>
      </c>
      <c r="L93" s="24">
        <f t="shared" si="33"/>
        <v>18.934001966661366</v>
      </c>
      <c r="M93" s="24">
        <f t="shared" si="33"/>
        <v>16.708523830367774</v>
      </c>
      <c r="N93" s="24">
        <f t="shared" si="33"/>
        <v>17.370591207947477</v>
      </c>
      <c r="O93" s="24">
        <f t="shared" si="33"/>
        <v>16.558302053128237</v>
      </c>
      <c r="P93" s="24">
        <f t="shared" si="33"/>
        <v>28.485577465340235</v>
      </c>
      <c r="Q93" s="24">
        <f t="shared" si="33"/>
        <v>31.798231308088244</v>
      </c>
      <c r="R93" s="24">
        <f t="shared" si="33"/>
        <v>19.925319089658107</v>
      </c>
      <c r="S93" s="24">
        <v>23.691235624885344</v>
      </c>
    </row>
    <row r="94" spans="1:19" ht="15" customHeight="1" x14ac:dyDescent="0.25">
      <c r="A94" s="43" t="s">
        <v>71</v>
      </c>
      <c r="B94" s="45">
        <v>605.96600000000001</v>
      </c>
      <c r="C94" s="45">
        <v>619.5696999999999</v>
      </c>
      <c r="D94" s="45">
        <v>612.07540000000006</v>
      </c>
      <c r="E94" s="45">
        <v>770.41449999999998</v>
      </c>
      <c r="F94" s="45">
        <v>853.74009999999998</v>
      </c>
      <c r="G94" s="45">
        <v>780.01869999999997</v>
      </c>
      <c r="H94" s="45">
        <v>899.72080000000005</v>
      </c>
      <c r="I94" s="45">
        <v>1028.8112000000001</v>
      </c>
      <c r="J94" s="45">
        <v>1060.1813</v>
      </c>
      <c r="K94" s="45">
        <v>1196.7035000000001</v>
      </c>
      <c r="L94" s="45">
        <v>1321.0592820000002</v>
      </c>
      <c r="M94" s="45">
        <f>M95+M96</f>
        <v>1380.9597720000002</v>
      </c>
      <c r="N94" s="45">
        <f t="shared" ref="N94:R94" si="34">N95+N96</f>
        <v>1442.1670469999999</v>
      </c>
      <c r="O94" s="45">
        <f t="shared" si="34"/>
        <v>1525.8297730000002</v>
      </c>
      <c r="P94" s="45">
        <f t="shared" si="34"/>
        <v>1592.3265159999999</v>
      </c>
      <c r="Q94" s="45">
        <f t="shared" si="34"/>
        <v>1716.7470306899993</v>
      </c>
      <c r="R94" s="45">
        <f t="shared" si="34"/>
        <v>1749.0951401499985</v>
      </c>
      <c r="S94" s="45">
        <v>1866.4845010000001</v>
      </c>
    </row>
    <row r="95" spans="1:19" ht="15" customHeight="1" x14ac:dyDescent="0.25">
      <c r="A95" s="46" t="s">
        <v>46</v>
      </c>
      <c r="B95" s="24">
        <v>597.56500000000005</v>
      </c>
      <c r="C95" s="24">
        <v>612.83169999999996</v>
      </c>
      <c r="D95" s="24">
        <v>607.73140000000001</v>
      </c>
      <c r="E95" s="24">
        <v>767.33719999999994</v>
      </c>
      <c r="F95" s="24">
        <v>846.86079999999993</v>
      </c>
      <c r="G95" s="24">
        <v>776.44869999999992</v>
      </c>
      <c r="H95" s="24">
        <v>868.88580000000002</v>
      </c>
      <c r="I95" s="24">
        <v>975.83720000000005</v>
      </c>
      <c r="J95" s="24">
        <v>994.97050000000013</v>
      </c>
      <c r="K95" s="24">
        <v>1160.1655000000001</v>
      </c>
      <c r="L95" s="24">
        <v>1249.7971670000002</v>
      </c>
      <c r="M95" s="24">
        <f>[1]Trabajo!Q11/1000</f>
        <v>1310.3066270000002</v>
      </c>
      <c r="N95" s="24">
        <f>[1]Trabajo!R11/1000</f>
        <v>1402.9847159999999</v>
      </c>
      <c r="O95" s="24">
        <f>[1]Trabajo!S11/1000</f>
        <v>1499.9059530000002</v>
      </c>
      <c r="P95" s="24">
        <f>[1]Trabajo!T11/1000</f>
        <v>1563.7846809999999</v>
      </c>
      <c r="Q95" s="24">
        <f>[1]Trabajo!U11/1000</f>
        <v>1698.6472139599994</v>
      </c>
      <c r="R95" s="24">
        <f>[1]Trabajo!V11/1000</f>
        <v>1724.9521587999986</v>
      </c>
      <c r="S95" s="24">
        <v>1832.8202010000002</v>
      </c>
    </row>
    <row r="96" spans="1:19" ht="15" customHeight="1" x14ac:dyDescent="0.25">
      <c r="A96" s="46" t="s">
        <v>47</v>
      </c>
      <c r="B96" s="24">
        <v>8.4009999999999998</v>
      </c>
      <c r="C96" s="24">
        <v>6.7380000000000004</v>
      </c>
      <c r="D96" s="24">
        <v>4.3440000000000003</v>
      </c>
      <c r="E96" s="24">
        <v>3.0773000000000001</v>
      </c>
      <c r="F96" s="24">
        <v>6.8792999999999997</v>
      </c>
      <c r="G96" s="24">
        <v>3.57</v>
      </c>
      <c r="H96" s="24">
        <v>30.835000000000001</v>
      </c>
      <c r="I96" s="24">
        <v>52.973999999999997</v>
      </c>
      <c r="J96" s="24">
        <v>65.210800000000006</v>
      </c>
      <c r="K96" s="24">
        <v>36.537999999999997</v>
      </c>
      <c r="L96" s="24">
        <v>71.262115000000009</v>
      </c>
      <c r="M96" s="24">
        <f>[1]Trabajo!Q12/1000</f>
        <v>70.653145000000009</v>
      </c>
      <c r="N96" s="24">
        <f>[1]Trabajo!R12/1000</f>
        <v>39.182330999999998</v>
      </c>
      <c r="O96" s="24">
        <f>[1]Trabajo!S12/1000</f>
        <v>25.923819999999999</v>
      </c>
      <c r="P96" s="24">
        <f>[1]Trabajo!T12/1000</f>
        <v>28.541835000000003</v>
      </c>
      <c r="Q96" s="24">
        <f>[1]Trabajo!U12/1000</f>
        <v>18.099816730000001</v>
      </c>
      <c r="R96" s="24">
        <f>[1]Trabajo!V12/1000</f>
        <v>24.142981349999989</v>
      </c>
      <c r="S96" s="24">
        <v>33.664300000000004</v>
      </c>
    </row>
    <row r="97" spans="1:19" ht="15" customHeight="1" x14ac:dyDescent="0.25">
      <c r="A97" s="47" t="s">
        <v>81</v>
      </c>
      <c r="B97" s="48">
        <f>SUM(B98:B99)</f>
        <v>100.00000000000001</v>
      </c>
      <c r="C97" s="48">
        <f t="shared" ref="C97:R97" si="35">SUM(C98:C99)</f>
        <v>100.00000000000001</v>
      </c>
      <c r="D97" s="48">
        <f t="shared" si="35"/>
        <v>99.999999999999986</v>
      </c>
      <c r="E97" s="48">
        <f t="shared" si="35"/>
        <v>100</v>
      </c>
      <c r="F97" s="48">
        <f t="shared" si="35"/>
        <v>100</v>
      </c>
      <c r="G97" s="48">
        <f t="shared" si="35"/>
        <v>100</v>
      </c>
      <c r="H97" s="48">
        <f t="shared" si="35"/>
        <v>100</v>
      </c>
      <c r="I97" s="48">
        <f t="shared" si="35"/>
        <v>100</v>
      </c>
      <c r="J97" s="48">
        <f t="shared" si="35"/>
        <v>100.00000000000001</v>
      </c>
      <c r="K97" s="48">
        <f t="shared" si="35"/>
        <v>100</v>
      </c>
      <c r="L97" s="48">
        <f t="shared" si="35"/>
        <v>100</v>
      </c>
      <c r="M97" s="48">
        <f t="shared" si="35"/>
        <v>100</v>
      </c>
      <c r="N97" s="48">
        <f t="shared" si="35"/>
        <v>100</v>
      </c>
      <c r="O97" s="48">
        <f t="shared" si="35"/>
        <v>99.999999999999986</v>
      </c>
      <c r="P97" s="48">
        <f t="shared" si="35"/>
        <v>100</v>
      </c>
      <c r="Q97" s="48">
        <f t="shared" si="35"/>
        <v>100</v>
      </c>
      <c r="R97" s="48">
        <f t="shared" si="35"/>
        <v>100.00000000000001</v>
      </c>
      <c r="S97" s="48">
        <v>100</v>
      </c>
    </row>
    <row r="98" spans="1:19" ht="15" customHeight="1" x14ac:dyDescent="0.25">
      <c r="A98" s="46" t="s">
        <v>46</v>
      </c>
      <c r="B98" s="24">
        <f>+B95/+B94*100</f>
        <v>98.613618585861261</v>
      </c>
      <c r="C98" s="24">
        <f t="shared" ref="C98:R98" si="36">+C95/+C94*100</f>
        <v>98.912471026262267</v>
      </c>
      <c r="D98" s="24">
        <f t="shared" si="36"/>
        <v>99.290283517357494</v>
      </c>
      <c r="E98" s="24">
        <f t="shared" si="36"/>
        <v>99.600565669519455</v>
      </c>
      <c r="F98" s="24">
        <f t="shared" si="36"/>
        <v>99.194216132052361</v>
      </c>
      <c r="G98" s="24">
        <f t="shared" si="36"/>
        <v>99.542318664924309</v>
      </c>
      <c r="H98" s="24">
        <f t="shared" si="36"/>
        <v>96.572825703262609</v>
      </c>
      <c r="I98" s="24">
        <f t="shared" si="36"/>
        <v>94.850950300696567</v>
      </c>
      <c r="J98" s="24">
        <f t="shared" si="36"/>
        <v>93.849089773607602</v>
      </c>
      <c r="K98" s="24">
        <f t="shared" si="36"/>
        <v>96.946779214734477</v>
      </c>
      <c r="L98" s="24">
        <f t="shared" si="36"/>
        <v>94.605683789442537</v>
      </c>
      <c r="M98" s="24">
        <f t="shared" si="36"/>
        <v>94.88376515865663</v>
      </c>
      <c r="N98" s="24">
        <f t="shared" si="36"/>
        <v>97.283093447357075</v>
      </c>
      <c r="O98" s="24">
        <f t="shared" si="36"/>
        <v>98.301001824795293</v>
      </c>
      <c r="P98" s="24">
        <f t="shared" si="36"/>
        <v>98.207538798531189</v>
      </c>
      <c r="Q98" s="24">
        <f t="shared" si="36"/>
        <v>98.945691100294184</v>
      </c>
      <c r="R98" s="24">
        <f t="shared" si="36"/>
        <v>98.619687357433889</v>
      </c>
      <c r="S98" s="24">
        <v>98.196379344057576</v>
      </c>
    </row>
    <row r="99" spans="1:19" ht="15" customHeight="1" x14ac:dyDescent="0.25">
      <c r="A99" s="46" t="s">
        <v>47</v>
      </c>
      <c r="B99" s="24">
        <f>+B96/+B94*100</f>
        <v>1.3863814141387469</v>
      </c>
      <c r="C99" s="24">
        <f t="shared" ref="C99:R99" si="37">+C96/+C94*100</f>
        <v>1.0875289737377412</v>
      </c>
      <c r="D99" s="24">
        <f t="shared" si="37"/>
        <v>0.70971648264249787</v>
      </c>
      <c r="E99" s="24">
        <f t="shared" si="37"/>
        <v>0.39943433048054006</v>
      </c>
      <c r="F99" s="24">
        <f t="shared" si="37"/>
        <v>0.80578386794763412</v>
      </c>
      <c r="G99" s="24">
        <f t="shared" si="37"/>
        <v>0.4576813350756847</v>
      </c>
      <c r="H99" s="24">
        <f t="shared" si="37"/>
        <v>3.4271742967373875</v>
      </c>
      <c r="I99" s="24">
        <f t="shared" si="37"/>
        <v>5.1490496993034283</v>
      </c>
      <c r="J99" s="24">
        <f t="shared" si="37"/>
        <v>6.1509102263924111</v>
      </c>
      <c r="K99" s="24">
        <f t="shared" si="37"/>
        <v>3.0532207852655224</v>
      </c>
      <c r="L99" s="24">
        <f t="shared" si="37"/>
        <v>5.3943162105574611</v>
      </c>
      <c r="M99" s="24">
        <f t="shared" si="37"/>
        <v>5.1162348413433731</v>
      </c>
      <c r="N99" s="24">
        <f t="shared" si="37"/>
        <v>2.7169065526429272</v>
      </c>
      <c r="O99" s="24">
        <f t="shared" si="37"/>
        <v>1.6989981752046988</v>
      </c>
      <c r="P99" s="24">
        <f t="shared" si="37"/>
        <v>1.7924612014688077</v>
      </c>
      <c r="Q99" s="24">
        <f t="shared" si="37"/>
        <v>1.0543088997058161</v>
      </c>
      <c r="R99" s="24">
        <f t="shared" si="37"/>
        <v>1.3803126425661179</v>
      </c>
      <c r="S99" s="24">
        <v>1.8036206559424304</v>
      </c>
    </row>
    <row r="100" spans="1:19" ht="15" customHeight="1" x14ac:dyDescent="0.25">
      <c r="A100" s="47" t="s">
        <v>62</v>
      </c>
      <c r="B100" s="23"/>
      <c r="C100" s="48">
        <f>+C94-B94</f>
        <v>13.60369999999989</v>
      </c>
      <c r="D100" s="48">
        <f t="shared" ref="D100:R102" si="38">+D94-C94</f>
        <v>-7.4942999999998392</v>
      </c>
      <c r="E100" s="48">
        <f t="shared" si="38"/>
        <v>158.33909999999992</v>
      </c>
      <c r="F100" s="48">
        <f t="shared" si="38"/>
        <v>83.325600000000009</v>
      </c>
      <c r="G100" s="48">
        <f t="shared" si="38"/>
        <v>-73.721400000000017</v>
      </c>
      <c r="H100" s="48">
        <f t="shared" si="38"/>
        <v>119.70210000000009</v>
      </c>
      <c r="I100" s="48">
        <f>+I94-H94</f>
        <v>129.09040000000005</v>
      </c>
      <c r="J100" s="48">
        <f t="shared" si="38"/>
        <v>31.370099999999866</v>
      </c>
      <c r="K100" s="48">
        <f t="shared" si="38"/>
        <v>136.52220000000011</v>
      </c>
      <c r="L100" s="48">
        <f t="shared" si="38"/>
        <v>124.35578200000009</v>
      </c>
      <c r="M100" s="48">
        <f t="shared" si="38"/>
        <v>59.900489999999991</v>
      </c>
      <c r="N100" s="48">
        <f t="shared" si="38"/>
        <v>61.207274999999754</v>
      </c>
      <c r="O100" s="48">
        <f t="shared" si="38"/>
        <v>83.662726000000248</v>
      </c>
      <c r="P100" s="48">
        <f t="shared" si="38"/>
        <v>66.496742999999697</v>
      </c>
      <c r="Q100" s="48">
        <f t="shared" si="38"/>
        <v>124.42051468999944</v>
      </c>
      <c r="R100" s="48">
        <f t="shared" si="38"/>
        <v>32.34810945999925</v>
      </c>
      <c r="S100" s="48">
        <v>117.38936085000159</v>
      </c>
    </row>
    <row r="101" spans="1:19" ht="15" customHeight="1" x14ac:dyDescent="0.25">
      <c r="A101" s="46" t="s">
        <v>46</v>
      </c>
      <c r="B101" s="23"/>
      <c r="C101" s="24">
        <f>+C95-B95</f>
        <v>15.266699999999901</v>
      </c>
      <c r="D101" s="24">
        <f t="shared" si="38"/>
        <v>-5.1002999999999474</v>
      </c>
      <c r="E101" s="24">
        <f t="shared" si="38"/>
        <v>159.60579999999993</v>
      </c>
      <c r="F101" s="24">
        <f t="shared" si="38"/>
        <v>79.523599999999988</v>
      </c>
      <c r="G101" s="24">
        <f t="shared" si="38"/>
        <v>-70.412100000000009</v>
      </c>
      <c r="H101" s="24">
        <f t="shared" si="38"/>
        <v>92.4371000000001</v>
      </c>
      <c r="I101" s="24">
        <f>+I95-H95</f>
        <v>106.95140000000004</v>
      </c>
      <c r="J101" s="24">
        <f t="shared" si="38"/>
        <v>19.133300000000077</v>
      </c>
      <c r="K101" s="24">
        <f t="shared" si="38"/>
        <v>165.19499999999994</v>
      </c>
      <c r="L101" s="24">
        <f t="shared" si="38"/>
        <v>89.631667000000107</v>
      </c>
      <c r="M101" s="24">
        <f t="shared" si="38"/>
        <v>60.50945999999999</v>
      </c>
      <c r="N101" s="24">
        <f t="shared" si="38"/>
        <v>92.678088999999773</v>
      </c>
      <c r="O101" s="24">
        <f t="shared" si="38"/>
        <v>96.921237000000247</v>
      </c>
      <c r="P101" s="24">
        <f t="shared" si="38"/>
        <v>63.878727999999683</v>
      </c>
      <c r="Q101" s="24">
        <f t="shared" si="38"/>
        <v>134.8625329599995</v>
      </c>
      <c r="R101" s="24">
        <f t="shared" si="38"/>
        <v>26.30494483999928</v>
      </c>
      <c r="S101" s="24">
        <v>107.86804220000158</v>
      </c>
    </row>
    <row r="102" spans="1:19" ht="15" customHeight="1" x14ac:dyDescent="0.25">
      <c r="A102" s="46" t="s">
        <v>47</v>
      </c>
      <c r="B102" s="23"/>
      <c r="C102" s="24">
        <f>+C96-B96</f>
        <v>-1.6629999999999994</v>
      </c>
      <c r="D102" s="24">
        <f t="shared" si="38"/>
        <v>-2.3940000000000001</v>
      </c>
      <c r="E102" s="24">
        <f t="shared" si="38"/>
        <v>-1.2667000000000002</v>
      </c>
      <c r="F102" s="24">
        <f t="shared" si="38"/>
        <v>3.8019999999999996</v>
      </c>
      <c r="G102" s="24">
        <f t="shared" si="38"/>
        <v>-3.3092999999999999</v>
      </c>
      <c r="H102" s="24">
        <f t="shared" si="38"/>
        <v>27.265000000000001</v>
      </c>
      <c r="I102" s="24">
        <f>+I96-H96</f>
        <v>22.138999999999996</v>
      </c>
      <c r="J102" s="24">
        <f t="shared" si="38"/>
        <v>12.236800000000009</v>
      </c>
      <c r="K102" s="24">
        <f t="shared" si="38"/>
        <v>-28.672800000000009</v>
      </c>
      <c r="L102" s="24">
        <f t="shared" si="38"/>
        <v>34.724115000000012</v>
      </c>
      <c r="M102" s="24">
        <f t="shared" si="38"/>
        <v>-0.60896999999999935</v>
      </c>
      <c r="N102" s="24">
        <f t="shared" si="38"/>
        <v>-31.470814000000011</v>
      </c>
      <c r="O102" s="24">
        <f t="shared" si="38"/>
        <v>-13.258510999999999</v>
      </c>
      <c r="P102" s="24">
        <f t="shared" si="38"/>
        <v>2.6180150000000033</v>
      </c>
      <c r="Q102" s="24">
        <f t="shared" si="38"/>
        <v>-10.442018270000002</v>
      </c>
      <c r="R102" s="24">
        <f t="shared" si="38"/>
        <v>6.0431646199999882</v>
      </c>
      <c r="S102" s="24">
        <v>9.5213186500000155</v>
      </c>
    </row>
    <row r="103" spans="1:19" ht="15" customHeight="1" x14ac:dyDescent="0.25">
      <c r="A103" s="47" t="s">
        <v>64</v>
      </c>
      <c r="B103" s="23"/>
      <c r="C103" s="49">
        <f>((+C94/+B94)-1)*100</f>
        <v>2.2449609384024738</v>
      </c>
      <c r="D103" s="49">
        <f t="shared" ref="D103:R105" si="39">((+D94/+C94)-1)*100</f>
        <v>-1.2095975642449686</v>
      </c>
      <c r="E103" s="49">
        <f t="shared" si="39"/>
        <v>25.869214805888284</v>
      </c>
      <c r="F103" s="49">
        <f t="shared" si="39"/>
        <v>10.815684284239202</v>
      </c>
      <c r="G103" s="49">
        <f t="shared" si="39"/>
        <v>-8.6351103807821623</v>
      </c>
      <c r="H103" s="49">
        <f t="shared" si="39"/>
        <v>15.346055165087712</v>
      </c>
      <c r="I103" s="49">
        <f>((+I94/+H94)-1)*100</f>
        <v>14.34782879311005</v>
      </c>
      <c r="J103" s="49">
        <f t="shared" si="39"/>
        <v>3.0491600402483776</v>
      </c>
      <c r="K103" s="49">
        <f t="shared" si="39"/>
        <v>12.877250334447531</v>
      </c>
      <c r="L103" s="49">
        <f t="shared" si="39"/>
        <v>10.391528227334511</v>
      </c>
      <c r="M103" s="49">
        <f t="shared" si="39"/>
        <v>4.5342772134581599</v>
      </c>
      <c r="N103" s="49">
        <f t="shared" si="39"/>
        <v>4.4322272263843887</v>
      </c>
      <c r="O103" s="49">
        <f t="shared" si="39"/>
        <v>5.8011813661971834</v>
      </c>
      <c r="P103" s="49">
        <f t="shared" si="39"/>
        <v>4.358070878985254</v>
      </c>
      <c r="Q103" s="49">
        <f t="shared" si="39"/>
        <v>7.8137563772127328</v>
      </c>
      <c r="R103" s="49">
        <f t="shared" si="39"/>
        <v>1.8842676807775183</v>
      </c>
      <c r="S103" s="49">
        <v>6.7114337096571219</v>
      </c>
    </row>
    <row r="104" spans="1:19" ht="15" customHeight="1" x14ac:dyDescent="0.25">
      <c r="A104" s="46" t="s">
        <v>46</v>
      </c>
      <c r="B104" s="23"/>
      <c r="C104" s="36">
        <f>((+C95/+B95)-1)*100</f>
        <v>2.5548183042848782</v>
      </c>
      <c r="D104" s="36">
        <f t="shared" si="39"/>
        <v>-0.83225133425701703</v>
      </c>
      <c r="E104" s="36">
        <f t="shared" si="39"/>
        <v>26.262556122655489</v>
      </c>
      <c r="F104" s="36">
        <f t="shared" si="39"/>
        <v>10.363579401598155</v>
      </c>
      <c r="G104" s="36">
        <f t="shared" si="39"/>
        <v>-8.3144833247683732</v>
      </c>
      <c r="H104" s="36">
        <f t="shared" si="39"/>
        <v>11.905113628241004</v>
      </c>
      <c r="I104" s="36">
        <f>((+I95/+H95)-1)*100</f>
        <v>12.309028413170076</v>
      </c>
      <c r="J104" s="36">
        <f t="shared" si="39"/>
        <v>1.9607061505751311</v>
      </c>
      <c r="K104" s="36">
        <f t="shared" si="39"/>
        <v>16.603004812705493</v>
      </c>
      <c r="L104" s="36">
        <f t="shared" si="39"/>
        <v>7.7257655912023049</v>
      </c>
      <c r="M104" s="36">
        <f t="shared" si="39"/>
        <v>4.8415424196588841</v>
      </c>
      <c r="N104" s="36">
        <f t="shared" si="39"/>
        <v>7.0730077289000715</v>
      </c>
      <c r="O104" s="36">
        <f t="shared" si="39"/>
        <v>6.9082175945814228</v>
      </c>
      <c r="P104" s="36">
        <f t="shared" si="39"/>
        <v>4.2588488879742314</v>
      </c>
      <c r="Q104" s="36">
        <f t="shared" si="39"/>
        <v>8.6241114009224304</v>
      </c>
      <c r="R104" s="36">
        <f t="shared" si="39"/>
        <v>1.5485819906462694</v>
      </c>
      <c r="S104" s="36">
        <v>6.2533932694714522</v>
      </c>
    </row>
    <row r="105" spans="1:19" ht="15" customHeight="1" x14ac:dyDescent="0.25">
      <c r="A105" s="46" t="s">
        <v>47</v>
      </c>
      <c r="B105" s="23"/>
      <c r="C105" s="36">
        <f>((+C96/+B96)-1)*100</f>
        <v>-19.795262468753716</v>
      </c>
      <c r="D105" s="36">
        <f t="shared" si="39"/>
        <v>-35.529830810329479</v>
      </c>
      <c r="E105" s="36">
        <f t="shared" si="39"/>
        <v>-29.159760589318605</v>
      </c>
      <c r="F105" s="36">
        <f t="shared" si="39"/>
        <v>123.54986514152016</v>
      </c>
      <c r="G105" s="36">
        <f t="shared" si="39"/>
        <v>-48.105185120579129</v>
      </c>
      <c r="H105" s="36">
        <f t="shared" si="39"/>
        <v>763.72549019607857</v>
      </c>
      <c r="I105" s="36">
        <f>((+I96/+H96)-1)*100</f>
        <v>71.798281173990588</v>
      </c>
      <c r="J105" s="36">
        <f t="shared" si="39"/>
        <v>23.099633782610351</v>
      </c>
      <c r="K105" s="36">
        <f t="shared" si="39"/>
        <v>-43.969403841081544</v>
      </c>
      <c r="L105" s="36">
        <f t="shared" si="39"/>
        <v>95.035620449942556</v>
      </c>
      <c r="M105" s="36">
        <f t="shared" si="39"/>
        <v>-0.85454943345422141</v>
      </c>
      <c r="N105" s="36">
        <f t="shared" si="39"/>
        <v>-44.542693747037035</v>
      </c>
      <c r="O105" s="36">
        <f t="shared" si="39"/>
        <v>-33.837984268980826</v>
      </c>
      <c r="P105" s="36">
        <f t="shared" si="39"/>
        <v>10.09887817459003</v>
      </c>
      <c r="Q105" s="36">
        <f t="shared" si="39"/>
        <v>-36.584957729592368</v>
      </c>
      <c r="R105" s="36">
        <f t="shared" si="39"/>
        <v>33.387987901466374</v>
      </c>
      <c r="S105" s="36">
        <v>39.43721163500804</v>
      </c>
    </row>
    <row r="106" spans="1:19" ht="15" customHeight="1" x14ac:dyDescent="0.25">
      <c r="A106" s="47" t="s">
        <v>82</v>
      </c>
      <c r="B106" s="23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</row>
    <row r="107" spans="1:19" ht="15" customHeight="1" x14ac:dyDescent="0.25">
      <c r="A107" s="46" t="s">
        <v>46</v>
      </c>
      <c r="B107" s="24">
        <f>+B95/+B62*100</f>
        <v>35.010131327905555</v>
      </c>
      <c r="C107" s="24">
        <f t="shared" ref="C107:R108" si="40">+C95/+C62*100</f>
        <v>35.727645826754021</v>
      </c>
      <c r="D107" s="24">
        <f t="shared" si="40"/>
        <v>32.277269138895242</v>
      </c>
      <c r="E107" s="24">
        <f t="shared" si="40"/>
        <v>38.572581075277832</v>
      </c>
      <c r="F107" s="24">
        <f t="shared" si="40"/>
        <v>39.621865732129372</v>
      </c>
      <c r="G107" s="24">
        <f t="shared" si="40"/>
        <v>35.682970534029437</v>
      </c>
      <c r="H107" s="24">
        <f t="shared" si="40"/>
        <v>36.688122679588218</v>
      </c>
      <c r="I107" s="24">
        <f t="shared" si="40"/>
        <v>37.101612949953967</v>
      </c>
      <c r="J107" s="24">
        <f t="shared" si="40"/>
        <v>34.185212866293824</v>
      </c>
      <c r="K107" s="24">
        <f t="shared" si="40"/>
        <v>36.095281059680943</v>
      </c>
      <c r="L107" s="24">
        <f t="shared" si="40"/>
        <v>36.905294669581757</v>
      </c>
      <c r="M107" s="24">
        <f t="shared" si="40"/>
        <v>35.366281139516346</v>
      </c>
      <c r="N107" s="24">
        <f t="shared" si="40"/>
        <v>34.835198835494744</v>
      </c>
      <c r="O107" s="24">
        <f t="shared" si="40"/>
        <v>33.792126607820897</v>
      </c>
      <c r="P107" s="24">
        <f t="shared" si="40"/>
        <v>32.2721812329644</v>
      </c>
      <c r="Q107" s="24">
        <f t="shared" si="40"/>
        <v>32.299833870000619</v>
      </c>
      <c r="R107" s="24">
        <f t="shared" si="40"/>
        <v>30.285816888813205</v>
      </c>
      <c r="S107" s="24">
        <v>31.414291981624547</v>
      </c>
    </row>
    <row r="108" spans="1:19" ht="15" customHeight="1" x14ac:dyDescent="0.25">
      <c r="A108" s="46" t="s">
        <v>47</v>
      </c>
      <c r="B108" s="24">
        <f>+B96/+B63*100</f>
        <v>2.683680178897871</v>
      </c>
      <c r="C108" s="24">
        <f t="shared" si="40"/>
        <v>2.0144461319525004</v>
      </c>
      <c r="D108" s="24">
        <f t="shared" si="40"/>
        <v>1.5125874856366865</v>
      </c>
      <c r="E108" s="24">
        <f t="shared" si="40"/>
        <v>1.6617669929755743</v>
      </c>
      <c r="F108" s="24">
        <f t="shared" si="40"/>
        <v>2.3195357489305612</v>
      </c>
      <c r="G108" s="24">
        <f t="shared" si="40"/>
        <v>1.5372823259899753</v>
      </c>
      <c r="H108" s="24">
        <f t="shared" si="40"/>
        <v>5.9466641981308559</v>
      </c>
      <c r="I108" s="24">
        <f t="shared" si="40"/>
        <v>8.202173497011394</v>
      </c>
      <c r="J108" s="24">
        <f t="shared" si="40"/>
        <v>6.653197872716837</v>
      </c>
      <c r="K108" s="24">
        <f t="shared" si="40"/>
        <v>4.0419357750587181</v>
      </c>
      <c r="L108" s="24">
        <f t="shared" si="40"/>
        <v>4.3062867966981093</v>
      </c>
      <c r="M108" s="24">
        <f t="shared" si="40"/>
        <v>3.8303704095034465</v>
      </c>
      <c r="N108" s="24">
        <f t="shared" si="40"/>
        <v>1.7516675930647256</v>
      </c>
      <c r="O108" s="24">
        <f t="shared" si="40"/>
        <v>0.84847344707721239</v>
      </c>
      <c r="P108" s="24">
        <f t="shared" si="40"/>
        <v>1.0399791677071411</v>
      </c>
      <c r="Q108" s="24">
        <f t="shared" si="40"/>
        <v>0.75928240856160378</v>
      </c>
      <c r="R108" s="24">
        <f t="shared" si="40"/>
        <v>1.114791080040072</v>
      </c>
      <c r="S108" s="24">
        <v>1.2069628163082098</v>
      </c>
    </row>
    <row r="109" spans="1:19" ht="15" customHeight="1" x14ac:dyDescent="0.25">
      <c r="A109" s="53" t="s">
        <v>72</v>
      </c>
      <c r="B109" s="45">
        <v>47.533000000000001</v>
      </c>
      <c r="C109" s="45">
        <v>37.0884</v>
      </c>
      <c r="D109" s="45">
        <v>33.933999999999997</v>
      </c>
      <c r="E109" s="45">
        <v>21.5063</v>
      </c>
      <c r="F109" s="45">
        <v>31.7805</v>
      </c>
      <c r="G109" s="45">
        <v>28.172799999999999</v>
      </c>
      <c r="H109" s="45">
        <v>36.666899999999998</v>
      </c>
      <c r="I109" s="45">
        <v>52.937299999999993</v>
      </c>
      <c r="J109" s="45">
        <v>47.2941</v>
      </c>
      <c r="K109" s="45">
        <v>54.306100000000001</v>
      </c>
      <c r="L109" s="45">
        <v>107.865132</v>
      </c>
      <c r="M109" s="45">
        <f>M110+M111</f>
        <v>146.84488099999999</v>
      </c>
      <c r="N109" s="45">
        <f t="shared" ref="N109:R109" si="41">N110+N111</f>
        <v>147.67346699999999</v>
      </c>
      <c r="O109" s="45">
        <f t="shared" si="41"/>
        <v>151.35664399999999</v>
      </c>
      <c r="P109" s="45">
        <f t="shared" si="41"/>
        <v>102.60872600000002</v>
      </c>
      <c r="Q109" s="45">
        <f t="shared" si="41"/>
        <v>222.62996597000006</v>
      </c>
      <c r="R109" s="45">
        <f t="shared" si="41"/>
        <v>412.55930379000006</v>
      </c>
      <c r="S109" s="45">
        <v>503.263417</v>
      </c>
    </row>
    <row r="110" spans="1:19" ht="15" customHeight="1" x14ac:dyDescent="0.25">
      <c r="A110" s="46" t="s">
        <v>46</v>
      </c>
      <c r="B110" s="24">
        <v>18.6113</v>
      </c>
      <c r="C110" s="24">
        <v>17.944400000000002</v>
      </c>
      <c r="D110" s="24">
        <v>18.489000000000001</v>
      </c>
      <c r="E110" s="24">
        <v>15.329099999999999</v>
      </c>
      <c r="F110" s="24">
        <v>18.503499999999999</v>
      </c>
      <c r="G110" s="24">
        <v>16.979800000000001</v>
      </c>
      <c r="H110" s="24">
        <v>19.046900000000001</v>
      </c>
      <c r="I110" s="24">
        <v>19.504799999999999</v>
      </c>
      <c r="J110" s="24">
        <v>20.226900000000001</v>
      </c>
      <c r="K110" s="24">
        <v>21.642700000000001</v>
      </c>
      <c r="L110" s="24">
        <v>23.614707000000003</v>
      </c>
      <c r="M110" s="24">
        <f>[1]Vivienda!Q11/1000</f>
        <v>23.69839</v>
      </c>
      <c r="N110" s="24">
        <f>[1]Vivienda!R11/1000</f>
        <v>25.734207999999999</v>
      </c>
      <c r="O110" s="24">
        <f>[1]Vivienda!S11/1000</f>
        <v>26.708831999999997</v>
      </c>
      <c r="P110" s="24">
        <f>[1]Vivienda!T11/1000</f>
        <v>25.053187000000001</v>
      </c>
      <c r="Q110" s="24">
        <f>[1]Vivienda!U11/1000</f>
        <v>24.532449309999997</v>
      </c>
      <c r="R110" s="24">
        <f>[1]Vivienda!V11/1000</f>
        <v>25.083709479999996</v>
      </c>
      <c r="S110" s="24">
        <v>32.943539000000001</v>
      </c>
    </row>
    <row r="111" spans="1:19" ht="15" customHeight="1" x14ac:dyDescent="0.25">
      <c r="A111" s="46" t="s">
        <v>47</v>
      </c>
      <c r="B111" s="24">
        <v>28.921700000000001</v>
      </c>
      <c r="C111" s="24">
        <v>19.143999999999998</v>
      </c>
      <c r="D111" s="24">
        <v>15.445</v>
      </c>
      <c r="E111" s="24">
        <v>6.1772</v>
      </c>
      <c r="F111" s="24">
        <v>13.276999999999999</v>
      </c>
      <c r="G111" s="24">
        <v>11.193</v>
      </c>
      <c r="H111" s="24">
        <v>17.62</v>
      </c>
      <c r="I111" s="24">
        <v>33.432499999999997</v>
      </c>
      <c r="J111" s="24">
        <v>27.0672</v>
      </c>
      <c r="K111" s="24">
        <v>32.663400000000003</v>
      </c>
      <c r="L111" s="24">
        <v>84.250425000000007</v>
      </c>
      <c r="M111" s="24">
        <f>[1]Vivienda!Q12/1000</f>
        <v>123.146491</v>
      </c>
      <c r="N111" s="24">
        <f>[1]Vivienda!R12/1000</f>
        <v>121.93925899999999</v>
      </c>
      <c r="O111" s="24">
        <f>[1]Vivienda!S12/1000</f>
        <v>124.64781199999999</v>
      </c>
      <c r="P111" s="24">
        <f>[1]Vivienda!T12/1000</f>
        <v>77.55553900000001</v>
      </c>
      <c r="Q111" s="24">
        <f>[1]Vivienda!U12/1000</f>
        <v>198.09751666000005</v>
      </c>
      <c r="R111" s="24">
        <f>[1]Vivienda!V12/1000</f>
        <v>387.47559431000008</v>
      </c>
      <c r="S111" s="24">
        <v>470.31987800000002</v>
      </c>
    </row>
    <row r="112" spans="1:19" ht="15" customHeight="1" x14ac:dyDescent="0.25">
      <c r="A112" s="47" t="s">
        <v>81</v>
      </c>
      <c r="B112" s="48">
        <f>SUM(B113:B114)</f>
        <v>100</v>
      </c>
      <c r="C112" s="48">
        <f t="shared" ref="C112:R112" si="42">SUM(C113:C114)</f>
        <v>100</v>
      </c>
      <c r="D112" s="48">
        <f t="shared" si="42"/>
        <v>100</v>
      </c>
      <c r="E112" s="48">
        <f t="shared" si="42"/>
        <v>100</v>
      </c>
      <c r="F112" s="48">
        <f t="shared" si="42"/>
        <v>100</v>
      </c>
      <c r="G112" s="48">
        <f t="shared" si="42"/>
        <v>100</v>
      </c>
      <c r="H112" s="48">
        <f t="shared" si="42"/>
        <v>100</v>
      </c>
      <c r="I112" s="48">
        <f t="shared" si="42"/>
        <v>100</v>
      </c>
      <c r="J112" s="48">
        <f t="shared" si="42"/>
        <v>100</v>
      </c>
      <c r="K112" s="48">
        <f t="shared" si="42"/>
        <v>100</v>
      </c>
      <c r="L112" s="48">
        <f t="shared" si="42"/>
        <v>100.00000000000001</v>
      </c>
      <c r="M112" s="48">
        <f t="shared" si="42"/>
        <v>100.00000000000001</v>
      </c>
      <c r="N112" s="48">
        <f t="shared" si="42"/>
        <v>100.00000000000001</v>
      </c>
      <c r="O112" s="48">
        <f t="shared" si="42"/>
        <v>99.999999999999986</v>
      </c>
      <c r="P112" s="48">
        <f t="shared" si="42"/>
        <v>99.999999999999986</v>
      </c>
      <c r="Q112" s="48">
        <f t="shared" si="42"/>
        <v>100</v>
      </c>
      <c r="R112" s="48">
        <f t="shared" si="42"/>
        <v>100.00000000000001</v>
      </c>
      <c r="S112" s="48">
        <v>100.00000000000001</v>
      </c>
    </row>
    <row r="113" spans="1:19" ht="15" customHeight="1" x14ac:dyDescent="0.25">
      <c r="A113" s="46" t="s">
        <v>46</v>
      </c>
      <c r="B113" s="24">
        <f>+B110/+B109*100</f>
        <v>39.154482149243677</v>
      </c>
      <c r="C113" s="24">
        <f t="shared" ref="C113:R113" si="43">+C110/+C109*100</f>
        <v>48.382782756872771</v>
      </c>
      <c r="D113" s="24">
        <f t="shared" si="43"/>
        <v>54.485177108504743</v>
      </c>
      <c r="E113" s="24">
        <f t="shared" si="43"/>
        <v>71.277253641956079</v>
      </c>
      <c r="F113" s="24">
        <f t="shared" si="43"/>
        <v>58.222809584493632</v>
      </c>
      <c r="G113" s="24">
        <f t="shared" si="43"/>
        <v>60.270189686506136</v>
      </c>
      <c r="H113" s="24">
        <f t="shared" si="43"/>
        <v>51.945760345161439</v>
      </c>
      <c r="I113" s="24">
        <f t="shared" si="43"/>
        <v>36.845097879944767</v>
      </c>
      <c r="J113" s="24">
        <f t="shared" si="43"/>
        <v>42.768336853857036</v>
      </c>
      <c r="K113" s="24">
        <f t="shared" si="43"/>
        <v>39.853165666472087</v>
      </c>
      <c r="L113" s="24">
        <f t="shared" si="43"/>
        <v>21.892808697438948</v>
      </c>
      <c r="M113" s="24">
        <f t="shared" si="43"/>
        <v>16.138383468743459</v>
      </c>
      <c r="N113" s="24">
        <f t="shared" si="43"/>
        <v>17.426426373533982</v>
      </c>
      <c r="O113" s="24">
        <f t="shared" si="43"/>
        <v>17.646289778993779</v>
      </c>
      <c r="P113" s="24">
        <f t="shared" si="43"/>
        <v>24.416234346384925</v>
      </c>
      <c r="Q113" s="24">
        <f t="shared" si="43"/>
        <v>11.019383308582011</v>
      </c>
      <c r="R113" s="24">
        <f t="shared" si="43"/>
        <v>6.0800251623383694</v>
      </c>
      <c r="S113" s="24">
        <v>6.5459832539347884</v>
      </c>
    </row>
    <row r="114" spans="1:19" ht="15" customHeight="1" x14ac:dyDescent="0.25">
      <c r="A114" s="46" t="s">
        <v>47</v>
      </c>
      <c r="B114" s="24">
        <f>+B111/+B109*100</f>
        <v>60.845517850756316</v>
      </c>
      <c r="C114" s="24">
        <f t="shared" ref="C114:R114" si="44">+C111/+C109*100</f>
        <v>51.617217243127222</v>
      </c>
      <c r="D114" s="24">
        <f t="shared" si="44"/>
        <v>45.514822891495257</v>
      </c>
      <c r="E114" s="24">
        <f t="shared" si="44"/>
        <v>28.722746358043921</v>
      </c>
      <c r="F114" s="24">
        <f t="shared" si="44"/>
        <v>41.777190415506361</v>
      </c>
      <c r="G114" s="24">
        <f t="shared" si="44"/>
        <v>39.729810313493871</v>
      </c>
      <c r="H114" s="24">
        <f t="shared" si="44"/>
        <v>48.054239654838568</v>
      </c>
      <c r="I114" s="24">
        <f t="shared" si="44"/>
        <v>63.154902120055233</v>
      </c>
      <c r="J114" s="24">
        <f t="shared" si="44"/>
        <v>57.231663146142964</v>
      </c>
      <c r="K114" s="24">
        <f t="shared" si="44"/>
        <v>60.146834333527913</v>
      </c>
      <c r="L114" s="24">
        <f t="shared" si="44"/>
        <v>78.107191302561063</v>
      </c>
      <c r="M114" s="24">
        <f t="shared" si="44"/>
        <v>83.861616531256558</v>
      </c>
      <c r="N114" s="24">
        <f t="shared" si="44"/>
        <v>82.573573626466029</v>
      </c>
      <c r="O114" s="24">
        <f t="shared" si="44"/>
        <v>82.35371022100621</v>
      </c>
      <c r="P114" s="24">
        <f t="shared" si="44"/>
        <v>75.58376565361506</v>
      </c>
      <c r="Q114" s="24">
        <f t="shared" si="44"/>
        <v>88.980616691417993</v>
      </c>
      <c r="R114" s="24">
        <f t="shared" si="44"/>
        <v>93.919974837661641</v>
      </c>
      <c r="S114" s="24">
        <v>93.454016746065221</v>
      </c>
    </row>
    <row r="115" spans="1:19" ht="15" customHeight="1" x14ac:dyDescent="0.25">
      <c r="A115" s="47" t="s">
        <v>62</v>
      </c>
      <c r="B115" s="23"/>
      <c r="C115" s="48">
        <f>+C109-B109</f>
        <v>-10.444600000000001</v>
      </c>
      <c r="D115" s="48">
        <f t="shared" ref="D115:R117" si="45">+D109-C109</f>
        <v>-3.1544000000000025</v>
      </c>
      <c r="E115" s="48">
        <f t="shared" si="45"/>
        <v>-12.427699999999998</v>
      </c>
      <c r="F115" s="48">
        <f t="shared" si="45"/>
        <v>10.2742</v>
      </c>
      <c r="G115" s="48">
        <f t="shared" si="45"/>
        <v>-3.6077000000000012</v>
      </c>
      <c r="H115" s="48">
        <f t="shared" si="45"/>
        <v>8.4940999999999995</v>
      </c>
      <c r="I115" s="48">
        <f>+I109-H109</f>
        <v>16.270399999999995</v>
      </c>
      <c r="J115" s="48">
        <f t="shared" si="45"/>
        <v>-5.6431999999999931</v>
      </c>
      <c r="K115" s="48">
        <f t="shared" si="45"/>
        <v>7.0120000000000005</v>
      </c>
      <c r="L115" s="48">
        <f t="shared" si="45"/>
        <v>53.559032000000002</v>
      </c>
      <c r="M115" s="48">
        <f t="shared" si="45"/>
        <v>38.979748999999984</v>
      </c>
      <c r="N115" s="48">
        <f t="shared" si="45"/>
        <v>0.82858600000000138</v>
      </c>
      <c r="O115" s="48">
        <f t="shared" si="45"/>
        <v>3.6831770000000006</v>
      </c>
      <c r="P115" s="48">
        <f t="shared" si="45"/>
        <v>-48.74791799999997</v>
      </c>
      <c r="Q115" s="48">
        <f t="shared" si="45"/>
        <v>120.02123997000004</v>
      </c>
      <c r="R115" s="48">
        <f t="shared" si="45"/>
        <v>189.92933782</v>
      </c>
      <c r="S115" s="48">
        <v>90.704113209999946</v>
      </c>
    </row>
    <row r="116" spans="1:19" ht="15" customHeight="1" x14ac:dyDescent="0.25">
      <c r="A116" s="46" t="s">
        <v>46</v>
      </c>
      <c r="B116" s="23"/>
      <c r="C116" s="24">
        <f>+C110-B110</f>
        <v>-0.66689999999999827</v>
      </c>
      <c r="D116" s="24">
        <f t="shared" si="45"/>
        <v>0.54459999999999908</v>
      </c>
      <c r="E116" s="24">
        <f t="shared" si="45"/>
        <v>-3.1599000000000022</v>
      </c>
      <c r="F116" s="24">
        <f t="shared" si="45"/>
        <v>3.1744000000000003</v>
      </c>
      <c r="G116" s="24">
        <f t="shared" si="45"/>
        <v>-1.5236999999999981</v>
      </c>
      <c r="H116" s="24">
        <f t="shared" si="45"/>
        <v>2.0670999999999999</v>
      </c>
      <c r="I116" s="24">
        <f>+I110-H110</f>
        <v>0.45789999999999864</v>
      </c>
      <c r="J116" s="24">
        <f t="shared" si="45"/>
        <v>0.72210000000000107</v>
      </c>
      <c r="K116" s="24">
        <f t="shared" si="45"/>
        <v>1.4158000000000008</v>
      </c>
      <c r="L116" s="24">
        <f t="shared" si="45"/>
        <v>1.9720070000000014</v>
      </c>
      <c r="M116" s="24">
        <f t="shared" si="45"/>
        <v>8.3682999999997065E-2</v>
      </c>
      <c r="N116" s="24">
        <f t="shared" si="45"/>
        <v>2.035817999999999</v>
      </c>
      <c r="O116" s="24">
        <f t="shared" si="45"/>
        <v>0.9746239999999986</v>
      </c>
      <c r="P116" s="24">
        <f t="shared" si="45"/>
        <v>-1.6556449999999963</v>
      </c>
      <c r="Q116" s="24">
        <f t="shared" si="45"/>
        <v>-0.52073769000000425</v>
      </c>
      <c r="R116" s="24">
        <f t="shared" si="45"/>
        <v>0.55126016999999905</v>
      </c>
      <c r="S116" s="24">
        <v>7.8598295200000052</v>
      </c>
    </row>
    <row r="117" spans="1:19" ht="15" customHeight="1" x14ac:dyDescent="0.25">
      <c r="A117" s="46" t="s">
        <v>47</v>
      </c>
      <c r="B117" s="23"/>
      <c r="C117" s="24">
        <f>+C111-B111</f>
        <v>-9.7777000000000029</v>
      </c>
      <c r="D117" s="24">
        <f t="shared" si="45"/>
        <v>-3.6989999999999981</v>
      </c>
      <c r="E117" s="24">
        <f t="shared" si="45"/>
        <v>-9.2678000000000011</v>
      </c>
      <c r="F117" s="24">
        <f t="shared" si="45"/>
        <v>7.0997999999999992</v>
      </c>
      <c r="G117" s="24">
        <f t="shared" si="45"/>
        <v>-2.0839999999999996</v>
      </c>
      <c r="H117" s="24">
        <f t="shared" si="45"/>
        <v>6.4270000000000014</v>
      </c>
      <c r="I117" s="24">
        <f>+I111-H111</f>
        <v>15.812499999999996</v>
      </c>
      <c r="J117" s="24">
        <f t="shared" si="45"/>
        <v>-6.3652999999999977</v>
      </c>
      <c r="K117" s="24">
        <f t="shared" si="45"/>
        <v>5.5962000000000032</v>
      </c>
      <c r="L117" s="24">
        <f t="shared" si="45"/>
        <v>51.587025000000004</v>
      </c>
      <c r="M117" s="24">
        <f t="shared" si="45"/>
        <v>38.89606599999999</v>
      </c>
      <c r="N117" s="24">
        <f t="shared" si="45"/>
        <v>-1.2072320000000047</v>
      </c>
      <c r="O117" s="24">
        <f t="shared" si="45"/>
        <v>2.7085529999999949</v>
      </c>
      <c r="P117" s="24">
        <f t="shared" si="45"/>
        <v>-47.092272999999977</v>
      </c>
      <c r="Q117" s="24">
        <f t="shared" si="45"/>
        <v>120.54197766000004</v>
      </c>
      <c r="R117" s="24">
        <f t="shared" si="45"/>
        <v>189.37807765000002</v>
      </c>
      <c r="S117" s="24">
        <v>82.844283689999941</v>
      </c>
    </row>
    <row r="118" spans="1:19" ht="15" customHeight="1" x14ac:dyDescent="0.25">
      <c r="A118" s="47" t="s">
        <v>64</v>
      </c>
      <c r="B118" s="23"/>
      <c r="C118" s="49">
        <f>((+C109/+B109)-1)*100</f>
        <v>-21.973365872130945</v>
      </c>
      <c r="D118" s="49">
        <f t="shared" ref="D118:R120" si="46">((+D109/+C109)-1)*100</f>
        <v>-8.5050851479168799</v>
      </c>
      <c r="E118" s="49">
        <f t="shared" si="46"/>
        <v>-36.623150822184236</v>
      </c>
      <c r="F118" s="49">
        <f t="shared" si="46"/>
        <v>47.772978150588429</v>
      </c>
      <c r="G118" s="49">
        <f t="shared" si="46"/>
        <v>-11.351929642390779</v>
      </c>
      <c r="H118" s="49">
        <f t="shared" si="46"/>
        <v>30.150002839618352</v>
      </c>
      <c r="I118" s="49">
        <f>((+I109/+H109)-1)*100</f>
        <v>44.373535804772146</v>
      </c>
      <c r="J118" s="49">
        <f t="shared" si="46"/>
        <v>-10.660158338260539</v>
      </c>
      <c r="K118" s="49">
        <f t="shared" si="46"/>
        <v>14.82637369143298</v>
      </c>
      <c r="L118" s="49">
        <f t="shared" si="46"/>
        <v>98.62433870228206</v>
      </c>
      <c r="M118" s="49">
        <f t="shared" si="46"/>
        <v>36.137487876990669</v>
      </c>
      <c r="N118" s="49">
        <f t="shared" si="46"/>
        <v>0.5642593697222642</v>
      </c>
      <c r="O118" s="49">
        <f t="shared" si="46"/>
        <v>2.4941359303225497</v>
      </c>
      <c r="P118" s="49">
        <f t="shared" si="46"/>
        <v>-32.20731955446896</v>
      </c>
      <c r="Q118" s="49">
        <f t="shared" si="46"/>
        <v>116.96981791782504</v>
      </c>
      <c r="R118" s="49">
        <f t="shared" si="46"/>
        <v>85.311668172106465</v>
      </c>
      <c r="S118" s="49">
        <v>21.98571511458869</v>
      </c>
    </row>
    <row r="119" spans="1:19" ht="15" customHeight="1" x14ac:dyDescent="0.25">
      <c r="A119" s="46" t="s">
        <v>46</v>
      </c>
      <c r="B119" s="23"/>
      <c r="C119" s="36">
        <f>((+C110/+B110)-1)*100</f>
        <v>-3.583306915690998</v>
      </c>
      <c r="D119" s="36">
        <f t="shared" si="46"/>
        <v>3.0349301174739773</v>
      </c>
      <c r="E119" s="36">
        <f t="shared" si="46"/>
        <v>-17.090702579912389</v>
      </c>
      <c r="F119" s="36">
        <f t="shared" si="46"/>
        <v>20.708325994350616</v>
      </c>
      <c r="G119" s="36">
        <f t="shared" si="46"/>
        <v>-8.2346583078876883</v>
      </c>
      <c r="H119" s="36">
        <f t="shared" si="46"/>
        <v>12.173877195255534</v>
      </c>
      <c r="I119" s="36">
        <f>((+I110/+H110)-1)*100</f>
        <v>2.4040657534821763</v>
      </c>
      <c r="J119" s="36">
        <f t="shared" si="46"/>
        <v>3.7021656207702813</v>
      </c>
      <c r="K119" s="36">
        <f t="shared" si="46"/>
        <v>6.999589655359939</v>
      </c>
      <c r="L119" s="36">
        <f t="shared" si="46"/>
        <v>9.1116496555420525</v>
      </c>
      <c r="M119" s="36">
        <f t="shared" si="46"/>
        <v>0.35436814862872534</v>
      </c>
      <c r="N119" s="36">
        <f t="shared" si="46"/>
        <v>8.5905329433771715</v>
      </c>
      <c r="O119" s="36">
        <f t="shared" si="46"/>
        <v>3.7872702357888643</v>
      </c>
      <c r="P119" s="36">
        <f t="shared" si="46"/>
        <v>-6.1988671013393448</v>
      </c>
      <c r="Q119" s="36">
        <f t="shared" si="46"/>
        <v>-2.0785287316939183</v>
      </c>
      <c r="R119" s="36">
        <f t="shared" si="46"/>
        <v>2.2470653583508859</v>
      </c>
      <c r="S119" s="36">
        <v>31.334398631378214</v>
      </c>
    </row>
    <row r="120" spans="1:19" ht="15" customHeight="1" x14ac:dyDescent="0.25">
      <c r="A120" s="46" t="s">
        <v>47</v>
      </c>
      <c r="B120" s="23"/>
      <c r="C120" s="36">
        <f>((+C111/+B111)-1)*100</f>
        <v>-33.807487111753467</v>
      </c>
      <c r="D120" s="36">
        <f t="shared" si="46"/>
        <v>-19.321980777267022</v>
      </c>
      <c r="E120" s="36">
        <f t="shared" si="46"/>
        <v>-60.00517966979605</v>
      </c>
      <c r="F120" s="36">
        <f t="shared" si="46"/>
        <v>114.9355695136955</v>
      </c>
      <c r="G120" s="36">
        <f t="shared" si="46"/>
        <v>-15.696316939067556</v>
      </c>
      <c r="H120" s="36">
        <f t="shared" si="46"/>
        <v>57.41981595640133</v>
      </c>
      <c r="I120" s="36">
        <f>((+I111/+H111)-1)*100</f>
        <v>89.741770715096465</v>
      </c>
      <c r="J120" s="36">
        <f t="shared" si="46"/>
        <v>-19.039258206834663</v>
      </c>
      <c r="K120" s="36">
        <f t="shared" si="46"/>
        <v>20.67520837027843</v>
      </c>
      <c r="L120" s="36">
        <f t="shared" si="46"/>
        <v>157.93525781149543</v>
      </c>
      <c r="M120" s="36">
        <f t="shared" si="46"/>
        <v>46.167204497781441</v>
      </c>
      <c r="N120" s="36">
        <f t="shared" si="46"/>
        <v>-0.98032188347129123</v>
      </c>
      <c r="O120" s="36">
        <f t="shared" si="46"/>
        <v>2.2212313099261971</v>
      </c>
      <c r="P120" s="36">
        <f t="shared" si="46"/>
        <v>-37.78026444619821</v>
      </c>
      <c r="Q120" s="36">
        <f t="shared" si="46"/>
        <v>155.42665193778103</v>
      </c>
      <c r="R120" s="36">
        <f t="shared" si="46"/>
        <v>95.598410743853265</v>
      </c>
      <c r="S120" s="36">
        <v>21.380516581315391</v>
      </c>
    </row>
    <row r="121" spans="1:19" ht="15" customHeight="1" x14ac:dyDescent="0.25">
      <c r="A121" s="47" t="s">
        <v>82</v>
      </c>
      <c r="B121" s="23"/>
      <c r="C121" s="23"/>
      <c r="D121" s="23"/>
      <c r="E121" s="23"/>
      <c r="F121" s="23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</row>
    <row r="122" spans="1:19" ht="15" customHeight="1" x14ac:dyDescent="0.25">
      <c r="A122" s="46" t="s">
        <v>46</v>
      </c>
      <c r="B122" s="24">
        <f>+B110/+B62*100</f>
        <v>1.0903986297441259</v>
      </c>
      <c r="C122" s="24">
        <f t="shared" ref="C122:R123" si="47">+C110/+C62*100</f>
        <v>1.0461455694501525</v>
      </c>
      <c r="D122" s="24">
        <f t="shared" si="47"/>
        <v>0.98197070138063314</v>
      </c>
      <c r="E122" s="24">
        <f t="shared" si="47"/>
        <v>0.77056469119578908</v>
      </c>
      <c r="F122" s="24">
        <f t="shared" si="47"/>
        <v>0.86571865479480903</v>
      </c>
      <c r="G122" s="24">
        <f t="shared" si="47"/>
        <v>0.78033449353925521</v>
      </c>
      <c r="H122" s="24">
        <f t="shared" si="47"/>
        <v>0.80424263334243562</v>
      </c>
      <c r="I122" s="24">
        <f t="shared" si="47"/>
        <v>0.74157814466005401</v>
      </c>
      <c r="J122" s="24">
        <f t="shared" si="47"/>
        <v>0.69495616415284522</v>
      </c>
      <c r="K122" s="24">
        <f t="shared" si="47"/>
        <v>0.6733516376675196</v>
      </c>
      <c r="L122" s="24">
        <f t="shared" si="47"/>
        <v>0.69731932779363948</v>
      </c>
      <c r="M122" s="24">
        <f t="shared" si="47"/>
        <v>0.63963953629145653</v>
      </c>
      <c r="N122" s="24">
        <f t="shared" si="47"/>
        <v>0.63896366249080327</v>
      </c>
      <c r="O122" s="24">
        <f t="shared" si="47"/>
        <v>0.60173654933884912</v>
      </c>
      <c r="P122" s="24">
        <f t="shared" si="47"/>
        <v>0.51702833590256148</v>
      </c>
      <c r="Q122" s="24">
        <f t="shared" si="47"/>
        <v>0.46648534823774829</v>
      </c>
      <c r="R122" s="24">
        <f t="shared" si="47"/>
        <v>0.4404067836478181</v>
      </c>
      <c r="S122" s="24">
        <v>0.56464783206197078</v>
      </c>
    </row>
    <row r="123" spans="1:19" ht="15" customHeight="1" x14ac:dyDescent="0.25">
      <c r="A123" s="46" t="s">
        <v>47</v>
      </c>
      <c r="B123" s="24">
        <f>+B111/+B63*100</f>
        <v>9.2389707213463357</v>
      </c>
      <c r="C123" s="24">
        <f t="shared" si="47"/>
        <v>5.7234426758828523</v>
      </c>
      <c r="D123" s="24">
        <f t="shared" si="47"/>
        <v>5.3779727706396461</v>
      </c>
      <c r="E123" s="24">
        <f t="shared" si="47"/>
        <v>3.3357381695020694</v>
      </c>
      <c r="F123" s="24">
        <f t="shared" si="47"/>
        <v>4.4766874738056286</v>
      </c>
      <c r="G123" s="24">
        <f t="shared" si="47"/>
        <v>4.8198322338391577</v>
      </c>
      <c r="H123" s="24">
        <f t="shared" si="47"/>
        <v>3.3980938275033465</v>
      </c>
      <c r="I123" s="24">
        <f t="shared" si="47"/>
        <v>5.1764859259039042</v>
      </c>
      <c r="J123" s="24">
        <f t="shared" si="47"/>
        <v>2.7615584759027825</v>
      </c>
      <c r="K123" s="24">
        <f t="shared" si="47"/>
        <v>3.6133166838648241</v>
      </c>
      <c r="L123" s="24">
        <f t="shared" si="47"/>
        <v>5.0911552764565622</v>
      </c>
      <c r="M123" s="24">
        <f t="shared" si="47"/>
        <v>6.6762304092844342</v>
      </c>
      <c r="N123" s="24">
        <f t="shared" si="47"/>
        <v>5.4513614392320404</v>
      </c>
      <c r="O123" s="24">
        <f t="shared" si="47"/>
        <v>4.0796595069041635</v>
      </c>
      <c r="P123" s="24">
        <f t="shared" si="47"/>
        <v>2.8258920598587549</v>
      </c>
      <c r="Q123" s="24">
        <f t="shared" si="47"/>
        <v>8.3101371590339443</v>
      </c>
      <c r="R123" s="24">
        <f t="shared" si="47"/>
        <v>17.891507681176002</v>
      </c>
      <c r="S123" s="24">
        <v>16.862332040666629</v>
      </c>
    </row>
    <row r="124" spans="1:19" ht="15" customHeight="1" x14ac:dyDescent="0.25">
      <c r="A124" s="53" t="s">
        <v>73</v>
      </c>
      <c r="B124" s="45">
        <v>94.503</v>
      </c>
      <c r="C124" s="45">
        <v>128.77600000000001</v>
      </c>
      <c r="D124" s="45">
        <v>136.68700000000001</v>
      </c>
      <c r="E124" s="45">
        <v>97.545299999999997</v>
      </c>
      <c r="F124" s="45">
        <v>134.6611</v>
      </c>
      <c r="G124" s="45">
        <v>79.761099999999999</v>
      </c>
      <c r="H124" s="45">
        <v>249.953</v>
      </c>
      <c r="I124" s="45">
        <v>263.91240000000005</v>
      </c>
      <c r="J124" s="45">
        <v>455.06200000000001</v>
      </c>
      <c r="K124" s="45">
        <v>403.44569999999999</v>
      </c>
      <c r="L124" s="45">
        <v>893.44477599999982</v>
      </c>
      <c r="M124" s="45">
        <f>M125+M126</f>
        <v>1041.6163849999998</v>
      </c>
      <c r="N124" s="45">
        <f t="shared" ref="N124:R124" si="48">N125+N126</f>
        <v>1234.0553160000002</v>
      </c>
      <c r="O124" s="45">
        <f t="shared" si="48"/>
        <v>1977.1047820000001</v>
      </c>
      <c r="P124" s="45">
        <f t="shared" si="48"/>
        <v>1396.1049820000001</v>
      </c>
      <c r="Q124" s="45">
        <f t="shared" si="48"/>
        <v>793.82627401999969</v>
      </c>
      <c r="R124" s="45">
        <f t="shared" si="48"/>
        <v>808.40065334999986</v>
      </c>
      <c r="S124" s="45">
        <v>952.67754485000012</v>
      </c>
    </row>
    <row r="125" spans="1:19" ht="15" customHeight="1" x14ac:dyDescent="0.25">
      <c r="A125" s="46" t="s">
        <v>46</v>
      </c>
      <c r="B125" s="24">
        <v>12.320200000000002</v>
      </c>
      <c r="C125" s="24">
        <v>13.183999999999999</v>
      </c>
      <c r="D125" s="24">
        <v>14.102</v>
      </c>
      <c r="E125" s="24">
        <v>14.336600000000001</v>
      </c>
      <c r="F125" s="24">
        <v>15.3005</v>
      </c>
      <c r="G125" s="24">
        <v>15.507100000000001</v>
      </c>
      <c r="H125" s="24">
        <v>16.774000000000001</v>
      </c>
      <c r="I125" s="24">
        <v>15.3842</v>
      </c>
      <c r="J125" s="24">
        <v>18.2988</v>
      </c>
      <c r="K125" s="24">
        <v>56.421999999999997</v>
      </c>
      <c r="L125" s="24">
        <v>22.836655</v>
      </c>
      <c r="M125" s="24">
        <f>[1]Multisocial!Q11/1000</f>
        <v>25.240894000000001</v>
      </c>
      <c r="N125" s="24">
        <f>[1]Multisocial!R11/1000</f>
        <v>28.584089999999996</v>
      </c>
      <c r="O125" s="24">
        <f>[1]Multisocial!S11/1000</f>
        <v>28.386025</v>
      </c>
      <c r="P125" s="24">
        <f>[1]Multisocial!T11/1000</f>
        <v>33.873608000000004</v>
      </c>
      <c r="Q125" s="24">
        <f>[1]Multisocial!U11/1000</f>
        <v>33.807291319999983</v>
      </c>
      <c r="R125" s="24">
        <f>[1]Multisocial!V11/1000</f>
        <v>36.933877520000003</v>
      </c>
      <c r="S125" s="24">
        <v>45.629846819999997</v>
      </c>
    </row>
    <row r="126" spans="1:19" ht="15" customHeight="1" x14ac:dyDescent="0.25">
      <c r="A126" s="46" t="s">
        <v>47</v>
      </c>
      <c r="B126" s="24">
        <v>82.1828</v>
      </c>
      <c r="C126" s="24">
        <v>115.592</v>
      </c>
      <c r="D126" s="24">
        <v>122.58499999999999</v>
      </c>
      <c r="E126" s="24">
        <v>83.208699999999993</v>
      </c>
      <c r="F126" s="24">
        <v>119.36060000000001</v>
      </c>
      <c r="G126" s="24">
        <v>64.254000000000005</v>
      </c>
      <c r="H126" s="24">
        <v>233.179</v>
      </c>
      <c r="I126" s="24">
        <v>248.5282</v>
      </c>
      <c r="J126" s="24">
        <v>436.76319999999998</v>
      </c>
      <c r="K126" s="24">
        <v>347.02370000000002</v>
      </c>
      <c r="L126" s="24">
        <v>870.60812099999976</v>
      </c>
      <c r="M126" s="24">
        <f>[1]Multisocial!Q12/1000</f>
        <v>1016.3754909999999</v>
      </c>
      <c r="N126" s="24">
        <f>[1]Multisocial!R12/1000</f>
        <v>1205.4712260000001</v>
      </c>
      <c r="O126" s="24">
        <f>[1]Multisocial!S12/1000</f>
        <v>1948.7187570000001</v>
      </c>
      <c r="P126" s="24">
        <f>[1]Multisocial!T12/1000</f>
        <v>1362.231374</v>
      </c>
      <c r="Q126" s="24">
        <f>[1]Multisocial!U12/1000</f>
        <v>760.0189826999997</v>
      </c>
      <c r="R126" s="24">
        <f>[1]Multisocial!V12/1000</f>
        <v>771.46677582999985</v>
      </c>
      <c r="S126" s="24">
        <v>907.04769803000011</v>
      </c>
    </row>
    <row r="127" spans="1:19" ht="15" customHeight="1" x14ac:dyDescent="0.25">
      <c r="A127" s="47" t="s">
        <v>81</v>
      </c>
      <c r="B127" s="48">
        <f>SUM(B128:B129)</f>
        <v>100</v>
      </c>
      <c r="C127" s="48">
        <f t="shared" ref="C127:R127" si="49">SUM(C128:C129)</f>
        <v>99.999999999999986</v>
      </c>
      <c r="D127" s="48">
        <f t="shared" si="49"/>
        <v>99.999999999999986</v>
      </c>
      <c r="E127" s="48">
        <f t="shared" si="49"/>
        <v>100</v>
      </c>
      <c r="F127" s="48">
        <f t="shared" si="49"/>
        <v>100</v>
      </c>
      <c r="G127" s="48">
        <f t="shared" si="49"/>
        <v>100</v>
      </c>
      <c r="H127" s="48">
        <f t="shared" si="49"/>
        <v>100</v>
      </c>
      <c r="I127" s="48">
        <f t="shared" si="49"/>
        <v>99.999999999999986</v>
      </c>
      <c r="J127" s="48">
        <f t="shared" si="49"/>
        <v>99.999999999999986</v>
      </c>
      <c r="K127" s="48">
        <f t="shared" si="49"/>
        <v>100</v>
      </c>
      <c r="L127" s="48">
        <f t="shared" si="49"/>
        <v>99.999999999999986</v>
      </c>
      <c r="M127" s="48">
        <f t="shared" si="49"/>
        <v>100.00000000000001</v>
      </c>
      <c r="N127" s="48">
        <f t="shared" si="49"/>
        <v>100</v>
      </c>
      <c r="O127" s="48">
        <f t="shared" si="49"/>
        <v>100</v>
      </c>
      <c r="P127" s="48">
        <f t="shared" si="49"/>
        <v>100</v>
      </c>
      <c r="Q127" s="48">
        <f t="shared" si="49"/>
        <v>100</v>
      </c>
      <c r="R127" s="48">
        <f t="shared" si="49"/>
        <v>100</v>
      </c>
      <c r="S127" s="48">
        <v>100</v>
      </c>
    </row>
    <row r="128" spans="1:19" ht="15" customHeight="1" x14ac:dyDescent="0.25">
      <c r="A128" s="46" t="s">
        <v>46</v>
      </c>
      <c r="B128" s="24">
        <f>+B125/+B124*100</f>
        <v>13.03683480947695</v>
      </c>
      <c r="C128" s="24">
        <f t="shared" ref="C128:R128" si="50">+C125/+C124*100</f>
        <v>10.237932534012547</v>
      </c>
      <c r="D128" s="24">
        <f t="shared" si="50"/>
        <v>10.317001616832618</v>
      </c>
      <c r="E128" s="24">
        <f t="shared" si="50"/>
        <v>14.697376500969295</v>
      </c>
      <c r="F128" s="24">
        <f t="shared" si="50"/>
        <v>11.362227101961887</v>
      </c>
      <c r="G128" s="24">
        <f t="shared" si="50"/>
        <v>19.441933473836244</v>
      </c>
      <c r="H128" s="24">
        <f t="shared" si="50"/>
        <v>6.7108616419886937</v>
      </c>
      <c r="I128" s="24">
        <f t="shared" si="50"/>
        <v>5.8292827468508479</v>
      </c>
      <c r="J128" s="24">
        <f t="shared" si="50"/>
        <v>4.0211663465637653</v>
      </c>
      <c r="K128" s="24">
        <f t="shared" si="50"/>
        <v>13.985029459974415</v>
      </c>
      <c r="L128" s="24">
        <f t="shared" si="50"/>
        <v>2.5560231156357456</v>
      </c>
      <c r="M128" s="24">
        <f t="shared" si="50"/>
        <v>2.4232427948990076</v>
      </c>
      <c r="N128" s="24">
        <f t="shared" si="50"/>
        <v>2.3162729927415988</v>
      </c>
      <c r="O128" s="24">
        <f t="shared" si="50"/>
        <v>1.4357370058700307</v>
      </c>
      <c r="P128" s="24">
        <f t="shared" si="50"/>
        <v>2.4262937556081297</v>
      </c>
      <c r="Q128" s="24">
        <f t="shared" si="50"/>
        <v>4.2587770682868884</v>
      </c>
      <c r="R128" s="24">
        <f t="shared" si="50"/>
        <v>4.5687589893633289</v>
      </c>
      <c r="S128" s="24">
        <v>4.7896423156677272</v>
      </c>
    </row>
    <row r="129" spans="1:19" ht="15" customHeight="1" x14ac:dyDescent="0.25">
      <c r="A129" s="46" t="s">
        <v>47</v>
      </c>
      <c r="B129" s="24">
        <f>+B126/+B124*100</f>
        <v>86.963165190523057</v>
      </c>
      <c r="C129" s="24">
        <f t="shared" ref="C129:R129" si="51">+C126/+C124*100</f>
        <v>89.762067465987442</v>
      </c>
      <c r="D129" s="24">
        <f t="shared" si="51"/>
        <v>89.682998383167373</v>
      </c>
      <c r="E129" s="24">
        <f t="shared" si="51"/>
        <v>85.302623499030702</v>
      </c>
      <c r="F129" s="24">
        <f t="shared" si="51"/>
        <v>88.637772898038108</v>
      </c>
      <c r="G129" s="24">
        <f t="shared" si="51"/>
        <v>80.558066526163756</v>
      </c>
      <c r="H129" s="24">
        <f t="shared" si="51"/>
        <v>93.2891383580113</v>
      </c>
      <c r="I129" s="24">
        <f t="shared" si="51"/>
        <v>94.170717253149135</v>
      </c>
      <c r="J129" s="24">
        <f t="shared" si="51"/>
        <v>95.978833653436226</v>
      </c>
      <c r="K129" s="24">
        <f t="shared" si="51"/>
        <v>86.014970540025587</v>
      </c>
      <c r="L129" s="24">
        <f t="shared" si="51"/>
        <v>97.443976884364247</v>
      </c>
      <c r="M129" s="24">
        <f t="shared" si="51"/>
        <v>97.576757205101003</v>
      </c>
      <c r="N129" s="24">
        <f t="shared" si="51"/>
        <v>97.683727007258398</v>
      </c>
      <c r="O129" s="24">
        <f t="shared" si="51"/>
        <v>98.564262994129976</v>
      </c>
      <c r="P129" s="24">
        <f t="shared" si="51"/>
        <v>97.573706244391872</v>
      </c>
      <c r="Q129" s="24">
        <f t="shared" si="51"/>
        <v>95.741222931713111</v>
      </c>
      <c r="R129" s="24">
        <f t="shared" si="51"/>
        <v>95.431241010636668</v>
      </c>
      <c r="S129" s="24">
        <v>95.210357684332266</v>
      </c>
    </row>
    <row r="130" spans="1:19" ht="15" customHeight="1" x14ac:dyDescent="0.25">
      <c r="A130" s="47" t="s">
        <v>62</v>
      </c>
      <c r="B130" s="23"/>
      <c r="C130" s="48">
        <f>+C124-B124</f>
        <v>34.27300000000001</v>
      </c>
      <c r="D130" s="48">
        <f t="shared" ref="D130:R132" si="52">+D124-C124</f>
        <v>7.9110000000000014</v>
      </c>
      <c r="E130" s="48">
        <f t="shared" si="52"/>
        <v>-39.141700000000014</v>
      </c>
      <c r="F130" s="48">
        <f t="shared" si="52"/>
        <v>37.115800000000007</v>
      </c>
      <c r="G130" s="48">
        <f t="shared" si="52"/>
        <v>-54.900000000000006</v>
      </c>
      <c r="H130" s="48">
        <f t="shared" si="52"/>
        <v>170.1919</v>
      </c>
      <c r="I130" s="48">
        <f>+I124-H124</f>
        <v>13.959400000000045</v>
      </c>
      <c r="J130" s="48">
        <f t="shared" si="52"/>
        <v>191.14959999999996</v>
      </c>
      <c r="K130" s="48">
        <f t="shared" si="52"/>
        <v>-51.616300000000024</v>
      </c>
      <c r="L130" s="48">
        <f t="shared" si="52"/>
        <v>489.99907599999983</v>
      </c>
      <c r="M130" s="48">
        <f t="shared" si="52"/>
        <v>148.17160899999999</v>
      </c>
      <c r="N130" s="48">
        <f t="shared" si="52"/>
        <v>192.43893100000037</v>
      </c>
      <c r="O130" s="48">
        <f t="shared" si="52"/>
        <v>743.04946599999994</v>
      </c>
      <c r="P130" s="48">
        <f t="shared" si="52"/>
        <v>-580.99980000000005</v>
      </c>
      <c r="Q130" s="48">
        <f t="shared" si="52"/>
        <v>-602.27870798000038</v>
      </c>
      <c r="R130" s="48">
        <f t="shared" si="52"/>
        <v>14.57437933000017</v>
      </c>
      <c r="S130" s="48">
        <v>144.27689150000026</v>
      </c>
    </row>
    <row r="131" spans="1:19" ht="15" customHeight="1" x14ac:dyDescent="0.25">
      <c r="A131" s="46" t="s">
        <v>46</v>
      </c>
      <c r="B131" s="23"/>
      <c r="C131" s="24">
        <f>+C125-B125</f>
        <v>0.86379999999999768</v>
      </c>
      <c r="D131" s="24">
        <f t="shared" si="52"/>
        <v>0.91800000000000104</v>
      </c>
      <c r="E131" s="24">
        <f t="shared" si="52"/>
        <v>0.23460000000000036</v>
      </c>
      <c r="F131" s="24">
        <f t="shared" si="52"/>
        <v>0.96389999999999887</v>
      </c>
      <c r="G131" s="24">
        <f t="shared" si="52"/>
        <v>0.20660000000000167</v>
      </c>
      <c r="H131" s="24">
        <f t="shared" si="52"/>
        <v>1.2668999999999997</v>
      </c>
      <c r="I131" s="24">
        <f>+I125-H125</f>
        <v>-1.389800000000001</v>
      </c>
      <c r="J131" s="24">
        <f t="shared" si="52"/>
        <v>2.9146000000000001</v>
      </c>
      <c r="K131" s="24">
        <f t="shared" si="52"/>
        <v>38.123199999999997</v>
      </c>
      <c r="L131" s="24">
        <f t="shared" si="52"/>
        <v>-33.585344999999997</v>
      </c>
      <c r="M131" s="24">
        <f t="shared" si="52"/>
        <v>2.4042390000000005</v>
      </c>
      <c r="N131" s="24">
        <f t="shared" si="52"/>
        <v>3.3431959999999954</v>
      </c>
      <c r="O131" s="24">
        <f t="shared" si="52"/>
        <v>-0.19806499999999616</v>
      </c>
      <c r="P131" s="24">
        <f t="shared" si="52"/>
        <v>5.4875830000000043</v>
      </c>
      <c r="Q131" s="24">
        <f t="shared" si="52"/>
        <v>-6.6316680000021222E-2</v>
      </c>
      <c r="R131" s="24">
        <f t="shared" si="52"/>
        <v>3.1265862000000197</v>
      </c>
      <c r="S131" s="24">
        <v>8.6959692999999945</v>
      </c>
    </row>
    <row r="132" spans="1:19" ht="15" customHeight="1" x14ac:dyDescent="0.25">
      <c r="A132" s="46" t="s">
        <v>47</v>
      </c>
      <c r="B132" s="23"/>
      <c r="C132" s="24">
        <f>+C126-B126</f>
        <v>33.409199999999998</v>
      </c>
      <c r="D132" s="24">
        <f t="shared" si="52"/>
        <v>6.992999999999995</v>
      </c>
      <c r="E132" s="24">
        <f t="shared" si="52"/>
        <v>-39.376300000000001</v>
      </c>
      <c r="F132" s="24">
        <f t="shared" si="52"/>
        <v>36.151900000000012</v>
      </c>
      <c r="G132" s="24">
        <f t="shared" si="52"/>
        <v>-55.1066</v>
      </c>
      <c r="H132" s="24">
        <f t="shared" si="52"/>
        <v>168.92500000000001</v>
      </c>
      <c r="I132" s="24">
        <f>+I126-H126</f>
        <v>15.349199999999996</v>
      </c>
      <c r="J132" s="24">
        <f t="shared" si="52"/>
        <v>188.23499999999999</v>
      </c>
      <c r="K132" s="24">
        <f t="shared" si="52"/>
        <v>-89.739499999999964</v>
      </c>
      <c r="L132" s="24">
        <f t="shared" si="52"/>
        <v>523.58442099999979</v>
      </c>
      <c r="M132" s="24">
        <f t="shared" si="52"/>
        <v>145.76737000000014</v>
      </c>
      <c r="N132" s="24">
        <f t="shared" si="52"/>
        <v>189.09573500000022</v>
      </c>
      <c r="O132" s="24">
        <f t="shared" si="52"/>
        <v>743.24753099999998</v>
      </c>
      <c r="P132" s="24">
        <f t="shared" si="52"/>
        <v>-586.48738300000014</v>
      </c>
      <c r="Q132" s="24">
        <f t="shared" si="52"/>
        <v>-602.21239130000026</v>
      </c>
      <c r="R132" s="24">
        <f t="shared" si="52"/>
        <v>11.44779313000015</v>
      </c>
      <c r="S132" s="24">
        <v>135.58092220000026</v>
      </c>
    </row>
    <row r="133" spans="1:19" ht="15" customHeight="1" x14ac:dyDescent="0.25">
      <c r="A133" s="47" t="s">
        <v>64</v>
      </c>
      <c r="B133" s="23"/>
      <c r="C133" s="49">
        <f>((+C124/+B124)-1)*100</f>
        <v>36.266573547929703</v>
      </c>
      <c r="D133" s="49">
        <f t="shared" ref="D133:R135" si="53">((+D124/+C124)-1)*100</f>
        <v>6.1432254457352231</v>
      </c>
      <c r="E133" s="49">
        <f t="shared" si="53"/>
        <v>-28.636007813471664</v>
      </c>
      <c r="F133" s="49">
        <f t="shared" si="53"/>
        <v>38.049808653005336</v>
      </c>
      <c r="G133" s="49">
        <f t="shared" si="53"/>
        <v>-40.769011986386573</v>
      </c>
      <c r="H133" s="49">
        <f t="shared" si="53"/>
        <v>213.37707228210246</v>
      </c>
      <c r="I133" s="49">
        <f>((+I124/+H124)-1)*100</f>
        <v>5.5848099442695309</v>
      </c>
      <c r="J133" s="49">
        <f t="shared" si="53"/>
        <v>72.429184835574205</v>
      </c>
      <c r="K133" s="49">
        <f t="shared" si="53"/>
        <v>-11.342696160083687</v>
      </c>
      <c r="L133" s="49">
        <f t="shared" si="53"/>
        <v>121.45353786147672</v>
      </c>
      <c r="M133" s="49">
        <f t="shared" si="53"/>
        <v>16.584305262085941</v>
      </c>
      <c r="N133" s="49">
        <f t="shared" si="53"/>
        <v>18.475029173048242</v>
      </c>
      <c r="O133" s="49">
        <f t="shared" si="53"/>
        <v>60.212006412198768</v>
      </c>
      <c r="P133" s="49">
        <f t="shared" si="53"/>
        <v>-29.386393947834776</v>
      </c>
      <c r="Q133" s="49">
        <f t="shared" si="53"/>
        <v>-43.139929714827161</v>
      </c>
      <c r="R133" s="49">
        <f t="shared" si="53"/>
        <v>1.8359658538630086</v>
      </c>
      <c r="S133" s="49">
        <v>17.847201248801458</v>
      </c>
    </row>
    <row r="134" spans="1:19" ht="15" customHeight="1" x14ac:dyDescent="0.25">
      <c r="A134" s="46" t="s">
        <v>46</v>
      </c>
      <c r="B134" s="23"/>
      <c r="C134" s="36">
        <f>((+C125/+B125)-1)*100</f>
        <v>7.0112498173730664</v>
      </c>
      <c r="D134" s="36">
        <f t="shared" si="53"/>
        <v>6.9629854368932209</v>
      </c>
      <c r="E134" s="36">
        <f t="shared" si="53"/>
        <v>1.6635938164799358</v>
      </c>
      <c r="F134" s="36">
        <f t="shared" si="53"/>
        <v>6.7233514222339918</v>
      </c>
      <c r="G134" s="36">
        <f t="shared" si="53"/>
        <v>1.3502826705009685</v>
      </c>
      <c r="H134" s="36">
        <f t="shared" si="53"/>
        <v>8.1698060888238277</v>
      </c>
      <c r="I134" s="36">
        <f>((+I125/+H125)-1)*100</f>
        <v>-8.2854417550971782</v>
      </c>
      <c r="J134" s="36">
        <f t="shared" si="53"/>
        <v>18.945411526111201</v>
      </c>
      <c r="K134" s="36">
        <f t="shared" si="53"/>
        <v>208.33715872079043</v>
      </c>
      <c r="L134" s="36">
        <f t="shared" si="53"/>
        <v>-59.525264967565839</v>
      </c>
      <c r="M134" s="36">
        <f t="shared" si="53"/>
        <v>10.527982316149199</v>
      </c>
      <c r="N134" s="36">
        <f t="shared" si="53"/>
        <v>13.245156847455553</v>
      </c>
      <c r="O134" s="36">
        <f t="shared" si="53"/>
        <v>-0.69292043231040656</v>
      </c>
      <c r="P134" s="36">
        <f t="shared" si="53"/>
        <v>19.33198818784949</v>
      </c>
      <c r="Q134" s="36">
        <f t="shared" si="53"/>
        <v>-0.19577684195914991</v>
      </c>
      <c r="R134" s="36">
        <f t="shared" si="53"/>
        <v>9.2482599993166872</v>
      </c>
      <c r="S134" s="36">
        <v>23.544696316521474</v>
      </c>
    </row>
    <row r="135" spans="1:19" ht="15" customHeight="1" x14ac:dyDescent="0.25">
      <c r="A135" s="46" t="s">
        <v>47</v>
      </c>
      <c r="B135" s="23"/>
      <c r="C135" s="36">
        <f>((+C126/+B126)-1)*100</f>
        <v>40.652301941525472</v>
      </c>
      <c r="D135" s="36">
        <f t="shared" si="53"/>
        <v>6.0497266246799075</v>
      </c>
      <c r="E135" s="36">
        <f t="shared" si="53"/>
        <v>-32.121629889464451</v>
      </c>
      <c r="F135" s="36">
        <f t="shared" si="53"/>
        <v>43.447259721639696</v>
      </c>
      <c r="G135" s="36">
        <f t="shared" si="53"/>
        <v>-46.168166044741731</v>
      </c>
      <c r="H135" s="36">
        <f t="shared" si="53"/>
        <v>262.90192050300368</v>
      </c>
      <c r="I135" s="36">
        <f>((+I126/+H126)-1)*100</f>
        <v>6.582582479554322</v>
      </c>
      <c r="J135" s="36">
        <f t="shared" si="53"/>
        <v>75.739895915232154</v>
      </c>
      <c r="K135" s="36">
        <f t="shared" si="53"/>
        <v>-20.546488348835247</v>
      </c>
      <c r="L135" s="36">
        <f t="shared" si="53"/>
        <v>150.87857716922497</v>
      </c>
      <c r="M135" s="36">
        <f t="shared" si="53"/>
        <v>16.743166814544352</v>
      </c>
      <c r="N135" s="36">
        <f t="shared" si="53"/>
        <v>18.604908980435098</v>
      </c>
      <c r="O135" s="36">
        <f t="shared" si="53"/>
        <v>61.656181829096603</v>
      </c>
      <c r="P135" s="36">
        <f t="shared" si="53"/>
        <v>-30.096050591871027</v>
      </c>
      <c r="Q135" s="36">
        <f t="shared" si="53"/>
        <v>-44.207790452784003</v>
      </c>
      <c r="R135" s="36">
        <f t="shared" si="53"/>
        <v>1.5062509477501873</v>
      </c>
      <c r="S135" s="36">
        <v>17.574434369403981</v>
      </c>
    </row>
    <row r="136" spans="1:19" ht="15" customHeight="1" x14ac:dyDescent="0.25">
      <c r="A136" s="47" t="s">
        <v>82</v>
      </c>
      <c r="B136" s="23"/>
      <c r="C136" s="23"/>
      <c r="D136" s="23"/>
      <c r="E136" s="23"/>
      <c r="F136" s="23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</row>
    <row r="137" spans="1:19" ht="15" customHeight="1" x14ac:dyDescent="0.25">
      <c r="A137" s="46" t="s">
        <v>46</v>
      </c>
      <c r="B137" s="24">
        <f>+B125/+B62*100</f>
        <v>0.72181573550335443</v>
      </c>
      <c r="C137" s="24">
        <f t="shared" ref="C137:R138" si="54">+C125/+C62*100</f>
        <v>0.76861768505109151</v>
      </c>
      <c r="D137" s="24">
        <f t="shared" si="54"/>
        <v>0.7489724068835355</v>
      </c>
      <c r="E137" s="24">
        <f t="shared" si="54"/>
        <v>0.72067360456892771</v>
      </c>
      <c r="F137" s="24">
        <f t="shared" si="54"/>
        <v>0.71586069001475261</v>
      </c>
      <c r="G137" s="24">
        <f t="shared" si="54"/>
        <v>0.71265415521752817</v>
      </c>
      <c r="H137" s="24">
        <f t="shared" si="54"/>
        <v>0.70827094864182705</v>
      </c>
      <c r="I137" s="24">
        <f t="shared" si="54"/>
        <v>0.58491173931951124</v>
      </c>
      <c r="J137" s="24">
        <f t="shared" si="54"/>
        <v>0.62871047251927292</v>
      </c>
      <c r="K137" s="24">
        <f t="shared" si="54"/>
        <v>1.755411575287593</v>
      </c>
      <c r="L137" s="24">
        <f t="shared" si="54"/>
        <v>0.67434420904122394</v>
      </c>
      <c r="M137" s="24">
        <f t="shared" si="54"/>
        <v>0.68127302039260096</v>
      </c>
      <c r="N137" s="24">
        <f t="shared" si="54"/>
        <v>0.70972438069074206</v>
      </c>
      <c r="O137" s="24">
        <f t="shared" si="54"/>
        <v>0.63952286393303559</v>
      </c>
      <c r="P137" s="24">
        <f t="shared" si="54"/>
        <v>0.69905737642303523</v>
      </c>
      <c r="Q137" s="24">
        <f t="shared" si="54"/>
        <v>0.64284678081273894</v>
      </c>
      <c r="R137" s="24">
        <f t="shared" si="54"/>
        <v>0.64846589852250425</v>
      </c>
      <c r="S137" s="24">
        <v>0.78208944352435272</v>
      </c>
    </row>
    <row r="138" spans="1:19" ht="15" customHeight="1" x14ac:dyDescent="0.25">
      <c r="A138" s="46" t="s">
        <v>47</v>
      </c>
      <c r="B138" s="24">
        <f>+B126/+B63*100</f>
        <v>26.253106940403281</v>
      </c>
      <c r="C138" s="24">
        <f t="shared" si="54"/>
        <v>34.558304732064911</v>
      </c>
      <c r="D138" s="24">
        <f t="shared" si="54"/>
        <v>42.684285664542635</v>
      </c>
      <c r="E138" s="24">
        <f t="shared" si="54"/>
        <v>44.933373797941918</v>
      </c>
      <c r="F138" s="24">
        <f t="shared" si="54"/>
        <v>40.245545144680591</v>
      </c>
      <c r="G138" s="24">
        <f t="shared" si="54"/>
        <v>27.668498200044784</v>
      </c>
      <c r="H138" s="24">
        <f t="shared" si="54"/>
        <v>44.969586867389488</v>
      </c>
      <c r="I138" s="24">
        <f t="shared" si="54"/>
        <v>38.480602093478829</v>
      </c>
      <c r="J138" s="24">
        <f t="shared" si="54"/>
        <v>44.561207547231412</v>
      </c>
      <c r="K138" s="24">
        <f t="shared" si="54"/>
        <v>38.38873249283607</v>
      </c>
      <c r="L138" s="24">
        <f t="shared" si="54"/>
        <v>52.609837029962534</v>
      </c>
      <c r="M138" s="24">
        <f t="shared" si="54"/>
        <v>55.101504762044719</v>
      </c>
      <c r="N138" s="24">
        <f t="shared" si="54"/>
        <v>53.891252180892558</v>
      </c>
      <c r="O138" s="24">
        <f t="shared" si="54"/>
        <v>63.780574048724716</v>
      </c>
      <c r="P138" s="24">
        <f t="shared" si="54"/>
        <v>49.635640124647722</v>
      </c>
      <c r="Q138" s="24">
        <f t="shared" si="54"/>
        <v>31.882590434217928</v>
      </c>
      <c r="R138" s="24">
        <f t="shared" si="54"/>
        <v>35.622124201432065</v>
      </c>
      <c r="S138" s="24">
        <v>32.520291351377203</v>
      </c>
    </row>
    <row r="139" spans="1:19" ht="20.149999999999999" customHeight="1" x14ac:dyDescent="0.25">
      <c r="A139" s="30"/>
      <c r="B139" s="23"/>
      <c r="C139" s="23"/>
      <c r="D139" s="23"/>
      <c r="E139" s="23"/>
      <c r="F139" s="23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</row>
    <row r="140" spans="1:19" ht="18.75" customHeight="1" x14ac:dyDescent="0.25">
      <c r="A140" s="54" t="s">
        <v>83</v>
      </c>
      <c r="B140" s="55"/>
      <c r="C140" s="55"/>
      <c r="D140" s="55"/>
      <c r="E140" s="55"/>
      <c r="F140" s="55"/>
      <c r="G140" s="55"/>
      <c r="H140" s="55"/>
      <c r="I140" s="55"/>
      <c r="J140" s="55"/>
      <c r="K140" s="55"/>
    </row>
    <row r="141" spans="1:19" ht="15" customHeight="1" x14ac:dyDescent="0.25">
      <c r="A141" s="34" t="s">
        <v>90</v>
      </c>
      <c r="B141" s="55"/>
      <c r="C141" s="55"/>
      <c r="D141" s="55"/>
      <c r="E141" s="55"/>
      <c r="F141" s="55"/>
      <c r="G141" s="55"/>
      <c r="H141" s="55"/>
      <c r="I141" s="55"/>
      <c r="J141" s="55"/>
      <c r="K141" s="55"/>
    </row>
    <row r="142" spans="1:19" ht="36.75" customHeight="1" x14ac:dyDescent="0.25">
      <c r="A142" s="108" t="s">
        <v>84</v>
      </c>
      <c r="B142" s="108"/>
      <c r="C142" s="108"/>
      <c r="D142" s="108"/>
      <c r="E142" s="108"/>
      <c r="F142" s="108"/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  <c r="R142" s="108"/>
      <c r="S142" s="108"/>
    </row>
    <row r="144" spans="1:19" x14ac:dyDescent="0.25">
      <c r="A144" s="56"/>
    </row>
  </sheetData>
  <mergeCells count="6">
    <mergeCell ref="A142:S142"/>
    <mergeCell ref="A1:S1"/>
    <mergeCell ref="A2:S2"/>
    <mergeCell ref="A3:S3"/>
    <mergeCell ref="B4:H4"/>
    <mergeCell ref="I4:Q4"/>
  </mergeCells>
  <printOptions horizontalCentered="1" verticalCentered="1"/>
  <pageMargins left="0.23622047244094491" right="0.23622047244094491" top="0.78740157480314965" bottom="0.47244094488188981" header="0" footer="0.47244094488188981"/>
  <pageSetup paperSize="5" scale="7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499984740745262"/>
  </sheetPr>
  <dimension ref="A1:S95"/>
  <sheetViews>
    <sheetView tabSelected="1" zoomScale="89" zoomScaleNormal="89" workbookViewId="0">
      <selection activeCell="G16" sqref="G16"/>
    </sheetView>
  </sheetViews>
  <sheetFormatPr defaultColWidth="10.90625" defaultRowHeight="14.5" x14ac:dyDescent="0.35"/>
  <cols>
    <col min="1" max="1" width="76" style="3" customWidth="1"/>
    <col min="2" max="2" width="17.7265625" style="3" customWidth="1"/>
    <col min="3" max="3" width="16.81640625" style="3" customWidth="1"/>
    <col min="4" max="4" width="19.1796875" style="3" customWidth="1"/>
    <col min="5" max="5" width="17.7265625" style="3" customWidth="1"/>
    <col min="6" max="6" width="17.1796875" customWidth="1"/>
    <col min="7" max="7" width="14.26953125" bestFit="1" customWidth="1"/>
    <col min="8" max="9" width="13.81640625" bestFit="1" customWidth="1"/>
  </cols>
  <sheetData>
    <row r="1" spans="1:19" s="14" customFormat="1" ht="20.149999999999999" customHeight="1" x14ac:dyDescent="0.25">
      <c r="A1" s="109" t="s">
        <v>49</v>
      </c>
      <c r="B1" s="109"/>
      <c r="C1" s="109"/>
      <c r="D1" s="109"/>
      <c r="E1" s="109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19" s="14" customFormat="1" ht="20.149999999999999" customHeight="1" x14ac:dyDescent="0.25">
      <c r="A2" s="109" t="s">
        <v>50</v>
      </c>
      <c r="B2" s="109"/>
      <c r="C2" s="109"/>
      <c r="D2" s="109"/>
      <c r="E2" s="109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</row>
    <row r="3" spans="1:19" s="14" customFormat="1" ht="27.75" customHeight="1" x14ac:dyDescent="0.25">
      <c r="A3" s="109" t="s">
        <v>93</v>
      </c>
      <c r="B3" s="109"/>
      <c r="C3" s="109"/>
      <c r="D3" s="109"/>
      <c r="E3" s="109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</row>
    <row r="4" spans="1:19" s="13" customFormat="1" ht="16" thickBot="1" x14ac:dyDescent="0.4">
      <c r="A4" s="111"/>
      <c r="B4" s="111"/>
      <c r="C4" s="111"/>
      <c r="D4" s="111"/>
      <c r="E4" s="111"/>
    </row>
    <row r="5" spans="1:19" ht="15" thickTop="1" x14ac:dyDescent="0.35">
      <c r="A5" s="112" t="s">
        <v>1</v>
      </c>
      <c r="B5" s="114" t="s">
        <v>2</v>
      </c>
      <c r="C5" s="114" t="s">
        <v>3</v>
      </c>
      <c r="D5" s="114" t="s">
        <v>4</v>
      </c>
      <c r="E5" s="116" t="s">
        <v>5</v>
      </c>
      <c r="F5" s="119" t="s">
        <v>92</v>
      </c>
    </row>
    <row r="6" spans="1:19" ht="56.25" customHeight="1" x14ac:dyDescent="0.35">
      <c r="A6" s="113"/>
      <c r="B6" s="115"/>
      <c r="C6" s="115"/>
      <c r="D6" s="115"/>
      <c r="E6" s="117"/>
      <c r="F6" s="117" t="s">
        <v>92</v>
      </c>
    </row>
    <row r="7" spans="1:19" ht="21.75" customHeight="1" x14ac:dyDescent="0.35">
      <c r="A7" s="58" t="s">
        <v>95</v>
      </c>
      <c r="B7" s="60">
        <f>B9/$F$7</f>
        <v>1963.1199477176758</v>
      </c>
      <c r="C7" s="60">
        <f>C9/$F$7</f>
        <v>26.060964502430767</v>
      </c>
      <c r="D7" s="60">
        <f>D9/$F$7</f>
        <v>1989.1809122201073</v>
      </c>
      <c r="E7" s="60">
        <f>E9/$F$7</f>
        <v>1784.9067567018758</v>
      </c>
      <c r="F7" s="1">
        <v>1014492</v>
      </c>
    </row>
    <row r="8" spans="1:19" ht="15.75" customHeight="1" x14ac:dyDescent="0.35">
      <c r="A8" s="58"/>
      <c r="B8" s="59"/>
      <c r="C8" s="59"/>
      <c r="D8" s="59"/>
      <c r="E8" s="59"/>
    </row>
    <row r="9" spans="1:19" x14ac:dyDescent="0.35">
      <c r="A9" s="61" t="s">
        <v>94</v>
      </c>
      <c r="B9" s="62">
        <f>B11+B29+B46</f>
        <v>1991569482.0000005</v>
      </c>
      <c r="C9" s="62">
        <f>C11+C29+C46</f>
        <v>26438639.999999993</v>
      </c>
      <c r="D9" s="62">
        <f>D11+D29+D46</f>
        <v>2018008122.0000012</v>
      </c>
      <c r="E9" s="62">
        <f>E11+E29+E46</f>
        <v>1810773625.4199994</v>
      </c>
      <c r="F9" s="13"/>
      <c r="G9" s="106"/>
      <c r="H9" s="12"/>
      <c r="I9" s="103"/>
    </row>
    <row r="10" spans="1:19" x14ac:dyDescent="0.35">
      <c r="A10" s="63"/>
      <c r="B10" s="63"/>
      <c r="C10" s="63"/>
      <c r="D10" s="63"/>
      <c r="E10" s="63"/>
      <c r="F10" s="13"/>
      <c r="G10" s="106"/>
      <c r="H10" s="12"/>
    </row>
    <row r="11" spans="1:19" x14ac:dyDescent="0.35">
      <c r="A11" s="64" t="s">
        <v>6</v>
      </c>
      <c r="B11" s="65">
        <f>B13+B18+B23</f>
        <v>1741345409.0000005</v>
      </c>
      <c r="C11" s="65">
        <f t="shared" ref="C11:E11" si="0">C13+C18+C23</f>
        <v>12918136</v>
      </c>
      <c r="D11" s="65">
        <f>D13+D18+D23</f>
        <v>1754263545.0000012</v>
      </c>
      <c r="E11" s="65">
        <f t="shared" si="0"/>
        <v>1653018803.2199996</v>
      </c>
      <c r="F11" s="13"/>
      <c r="G11" s="106"/>
      <c r="H11" s="12"/>
      <c r="I11" s="103"/>
    </row>
    <row r="12" spans="1:19" x14ac:dyDescent="0.35">
      <c r="A12" s="63"/>
      <c r="B12" s="63"/>
      <c r="C12" s="63"/>
      <c r="D12" s="63"/>
      <c r="E12" s="63"/>
      <c r="F12" s="13"/>
      <c r="G12" s="13"/>
      <c r="H12" s="13"/>
      <c r="I12" s="4"/>
    </row>
    <row r="13" spans="1:19" x14ac:dyDescent="0.35">
      <c r="A13" s="66" t="s">
        <v>7</v>
      </c>
      <c r="B13" s="67">
        <f>SUM(B14:B16)</f>
        <v>1412156089.0000005</v>
      </c>
      <c r="C13" s="67">
        <f t="shared" ref="C13:E13" si="1">SUM(C14:C16)</f>
        <v>10786587</v>
      </c>
      <c r="D13" s="67">
        <f t="shared" si="1"/>
        <v>1422942676.0000012</v>
      </c>
      <c r="E13" s="67">
        <f t="shared" si="1"/>
        <v>1328018713.7999997</v>
      </c>
      <c r="F13" s="69"/>
      <c r="G13" s="13"/>
      <c r="H13" s="13"/>
    </row>
    <row r="14" spans="1:19" x14ac:dyDescent="0.35">
      <c r="A14" s="68" t="s">
        <v>46</v>
      </c>
      <c r="B14" s="69">
        <v>1116606129.0000002</v>
      </c>
      <c r="C14" s="69">
        <v>8531430.9999999925</v>
      </c>
      <c r="D14" s="69">
        <v>1125137560.0000012</v>
      </c>
      <c r="E14" s="69">
        <v>1076017682.8699996</v>
      </c>
      <c r="F14" s="13"/>
      <c r="G14" s="107"/>
      <c r="H14" s="107"/>
    </row>
    <row r="15" spans="1:19" x14ac:dyDescent="0.35">
      <c r="A15" s="68" t="s">
        <v>47</v>
      </c>
      <c r="B15" s="69">
        <v>192472460.00000018</v>
      </c>
      <c r="C15" s="69">
        <v>2255156.000000007</v>
      </c>
      <c r="D15" s="69">
        <v>194727616.00000009</v>
      </c>
      <c r="E15" s="69">
        <v>149422384.43000001</v>
      </c>
      <c r="F15" s="13"/>
      <c r="G15" s="13"/>
      <c r="H15" s="13"/>
    </row>
    <row r="16" spans="1:19" x14ac:dyDescent="0.35">
      <c r="A16" s="68" t="s">
        <v>48</v>
      </c>
      <c r="B16" s="69">
        <v>103077500</v>
      </c>
      <c r="C16" s="69">
        <v>0</v>
      </c>
      <c r="D16" s="69">
        <v>103077499.99999999</v>
      </c>
      <c r="E16" s="69">
        <v>102578646.49999993</v>
      </c>
      <c r="H16" s="104"/>
    </row>
    <row r="17" spans="1:8" x14ac:dyDescent="0.35">
      <c r="A17" s="63"/>
      <c r="B17" s="70"/>
      <c r="C17" s="70"/>
      <c r="D17" s="70"/>
      <c r="E17" s="70"/>
      <c r="F17" s="4"/>
      <c r="G17" s="4"/>
      <c r="H17" s="105"/>
    </row>
    <row r="18" spans="1:8" x14ac:dyDescent="0.35">
      <c r="A18" s="66" t="s">
        <v>8</v>
      </c>
      <c r="B18" s="67">
        <f>B19+B20</f>
        <v>322967399.99999994</v>
      </c>
      <c r="C18" s="67">
        <f t="shared" ref="C18:E18" si="2">C19+C20</f>
        <v>2414630</v>
      </c>
      <c r="D18" s="67">
        <f t="shared" si="2"/>
        <v>325382030</v>
      </c>
      <c r="E18" s="67">
        <f t="shared" si="2"/>
        <v>319866144.90999997</v>
      </c>
      <c r="F18" s="4"/>
    </row>
    <row r="19" spans="1:8" s="13" customFormat="1" x14ac:dyDescent="0.35">
      <c r="A19" s="68" t="s">
        <v>46</v>
      </c>
      <c r="B19" s="69">
        <v>29901300.000000026</v>
      </c>
      <c r="C19" s="69">
        <v>-5538983.0000000019</v>
      </c>
      <c r="D19" s="69">
        <v>24362317.000000019</v>
      </c>
      <c r="E19" s="69">
        <v>20324418.679999996</v>
      </c>
      <c r="F19" s="12"/>
    </row>
    <row r="20" spans="1:8" s="13" customFormat="1" x14ac:dyDescent="0.35">
      <c r="A20" s="68" t="s">
        <v>47</v>
      </c>
      <c r="B20" s="69">
        <v>293066099.99999994</v>
      </c>
      <c r="C20" s="69">
        <v>7953613.0000000019</v>
      </c>
      <c r="D20" s="69">
        <v>301019713</v>
      </c>
      <c r="E20" s="69">
        <v>299541726.22999996</v>
      </c>
      <c r="F20" s="12"/>
    </row>
    <row r="21" spans="1:8" s="13" customFormat="1" x14ac:dyDescent="0.35">
      <c r="A21" s="68"/>
      <c r="B21" s="69"/>
      <c r="C21" s="69"/>
      <c r="D21" s="69"/>
      <c r="E21" s="69"/>
      <c r="F21" s="12"/>
      <c r="H21" s="12"/>
    </row>
    <row r="22" spans="1:8" x14ac:dyDescent="0.35">
      <c r="A22" s="63"/>
      <c r="B22" s="70"/>
      <c r="C22" s="70"/>
      <c r="D22" s="70"/>
      <c r="E22" s="70"/>
    </row>
    <row r="23" spans="1:8" x14ac:dyDescent="0.35">
      <c r="A23" s="66" t="s">
        <v>9</v>
      </c>
      <c r="B23" s="67">
        <v>6221920</v>
      </c>
      <c r="C23" s="67">
        <v>-283081</v>
      </c>
      <c r="D23" s="67">
        <v>5938839</v>
      </c>
      <c r="E23" s="67">
        <v>5133944.51</v>
      </c>
    </row>
    <row r="24" spans="1:8" s="13" customFormat="1" x14ac:dyDescent="0.35">
      <c r="A24" s="68" t="s">
        <v>86</v>
      </c>
      <c r="B24" s="69">
        <v>3141570</v>
      </c>
      <c r="C24" s="69">
        <v>-119453.00000000001</v>
      </c>
      <c r="D24" s="69">
        <v>3022117.0000000005</v>
      </c>
      <c r="E24" s="69">
        <v>2968940.62</v>
      </c>
    </row>
    <row r="25" spans="1:8" s="13" customFormat="1" x14ac:dyDescent="0.35">
      <c r="A25" s="68" t="s">
        <v>85</v>
      </c>
      <c r="B25" s="69">
        <v>1744406.0000000002</v>
      </c>
      <c r="C25" s="69">
        <v>-56368.000000000015</v>
      </c>
      <c r="D25" s="69">
        <v>1688037.9999999998</v>
      </c>
      <c r="E25" s="69">
        <v>1658900.9700000004</v>
      </c>
    </row>
    <row r="26" spans="1:8" s="13" customFormat="1" x14ac:dyDescent="0.35">
      <c r="A26" s="68" t="s">
        <v>10</v>
      </c>
      <c r="B26" s="69">
        <v>342844.00000000012</v>
      </c>
      <c r="C26" s="69">
        <v>-66540</v>
      </c>
      <c r="D26" s="69">
        <v>276303.99999999994</v>
      </c>
      <c r="E26" s="69">
        <v>231799.09</v>
      </c>
    </row>
    <row r="27" spans="1:8" s="13" customFormat="1" x14ac:dyDescent="0.35">
      <c r="A27" s="68" t="s">
        <v>87</v>
      </c>
      <c r="B27" s="69">
        <f>B23-B24-B25-B26</f>
        <v>993099.99999999965</v>
      </c>
      <c r="C27" s="69">
        <f t="shared" ref="C27:E27" si="3">C23-C24-C25-C26</f>
        <v>-40719.999999999985</v>
      </c>
      <c r="D27" s="69">
        <f t="shared" si="3"/>
        <v>952379.99999999977</v>
      </c>
      <c r="E27" s="69">
        <f t="shared" si="3"/>
        <v>274303.82999999926</v>
      </c>
    </row>
    <row r="28" spans="1:8" x14ac:dyDescent="0.35">
      <c r="A28" s="63"/>
      <c r="B28" s="70"/>
      <c r="C28" s="70"/>
      <c r="D28" s="70"/>
      <c r="E28" s="70"/>
    </row>
    <row r="29" spans="1:8" s="7" customFormat="1" x14ac:dyDescent="0.35">
      <c r="A29" s="71" t="s">
        <v>14</v>
      </c>
      <c r="B29" s="72">
        <f>B31+B39+B43</f>
        <v>227873696</v>
      </c>
      <c r="C29" s="72">
        <f t="shared" ref="C29:E29" si="4">C31+C39+C43</f>
        <v>15354865.999999993</v>
      </c>
      <c r="D29" s="72">
        <f t="shared" si="4"/>
        <v>243228562</v>
      </c>
      <c r="E29" s="72">
        <f t="shared" si="4"/>
        <v>143130898.39999998</v>
      </c>
      <c r="F29" s="6"/>
    </row>
    <row r="30" spans="1:8" s="2" customFormat="1" x14ac:dyDescent="0.35">
      <c r="A30" s="61"/>
      <c r="B30" s="73"/>
      <c r="C30" s="73"/>
      <c r="D30" s="73"/>
      <c r="E30" s="73"/>
      <c r="F30" s="8"/>
    </row>
    <row r="31" spans="1:8" s="2" customFormat="1" x14ac:dyDescent="0.35">
      <c r="A31" s="74" t="s">
        <v>15</v>
      </c>
      <c r="B31" s="73">
        <v>104096410</v>
      </c>
      <c r="C31" s="73">
        <v>15354865.999999993</v>
      </c>
      <c r="D31" s="73">
        <v>119451276</v>
      </c>
      <c r="E31" s="73">
        <v>55402415.11999999</v>
      </c>
      <c r="F31" s="8"/>
    </row>
    <row r="32" spans="1:8" x14ac:dyDescent="0.35">
      <c r="A32" s="120" t="s">
        <v>44</v>
      </c>
      <c r="B32" s="120"/>
      <c r="C32" s="120"/>
      <c r="D32" s="120"/>
      <c r="E32" s="120"/>
    </row>
    <row r="33" spans="1:6" s="2" customFormat="1" x14ac:dyDescent="0.35">
      <c r="A33" s="75" t="s">
        <v>16</v>
      </c>
      <c r="B33" s="76">
        <v>46828565</v>
      </c>
      <c r="C33" s="76">
        <v>-2000.0000000065195</v>
      </c>
      <c r="D33" s="76">
        <v>46826564.999999993</v>
      </c>
      <c r="E33" s="76">
        <v>14617728.530000001</v>
      </c>
      <c r="F33" s="8"/>
    </row>
    <row r="34" spans="1:6" s="2" customFormat="1" x14ac:dyDescent="0.35">
      <c r="A34" s="75" t="s">
        <v>17</v>
      </c>
      <c r="B34" s="76">
        <v>19629500</v>
      </c>
      <c r="C34" s="76">
        <v>18000000</v>
      </c>
      <c r="D34" s="76">
        <v>37629500</v>
      </c>
      <c r="E34" s="76">
        <v>16033562.949999997</v>
      </c>
      <c r="F34" s="8"/>
    </row>
    <row r="35" spans="1:6" s="2" customFormat="1" x14ac:dyDescent="0.35">
      <c r="A35" s="75" t="s">
        <v>18</v>
      </c>
      <c r="B35" s="76">
        <v>9076447</v>
      </c>
      <c r="C35" s="76">
        <v>-139917.00000000006</v>
      </c>
      <c r="D35" s="76">
        <v>8936529.9999999981</v>
      </c>
      <c r="E35" s="76">
        <v>7542484.4799999986</v>
      </c>
      <c r="F35" s="8"/>
    </row>
    <row r="36" spans="1:6" s="2" customFormat="1" x14ac:dyDescent="0.35">
      <c r="A36" s="75" t="s">
        <v>19</v>
      </c>
      <c r="B36" s="76">
        <v>7739925.9999999953</v>
      </c>
      <c r="C36" s="76">
        <v>879045.00000000023</v>
      </c>
      <c r="D36" s="76">
        <v>8618970.9999999981</v>
      </c>
      <c r="E36" s="76">
        <v>5774013.5399999982</v>
      </c>
      <c r="F36" s="8"/>
    </row>
    <row r="37" spans="1:6" s="2" customFormat="1" x14ac:dyDescent="0.35">
      <c r="A37" s="75" t="s">
        <v>20</v>
      </c>
      <c r="B37" s="77">
        <v>20821972.000000004</v>
      </c>
      <c r="C37" s="77">
        <v>-3382262</v>
      </c>
      <c r="D37" s="77">
        <v>17439710</v>
      </c>
      <c r="E37" s="77">
        <v>11434625.619999997</v>
      </c>
      <c r="F37" s="8"/>
    </row>
    <row r="38" spans="1:6" x14ac:dyDescent="0.35">
      <c r="A38" s="78"/>
      <c r="B38" s="76"/>
      <c r="C38" s="76"/>
      <c r="D38" s="76"/>
      <c r="E38" s="76"/>
      <c r="F38" s="11"/>
    </row>
    <row r="39" spans="1:6" x14ac:dyDescent="0.35">
      <c r="A39" s="74" t="s">
        <v>21</v>
      </c>
      <c r="B39" s="79">
        <v>70990286</v>
      </c>
      <c r="C39" s="79">
        <v>0</v>
      </c>
      <c r="D39" s="79">
        <v>70990286</v>
      </c>
      <c r="E39" s="79">
        <v>42597771.869999997</v>
      </c>
    </row>
    <row r="40" spans="1:6" x14ac:dyDescent="0.35">
      <c r="A40" s="75" t="s">
        <v>22</v>
      </c>
      <c r="B40" s="76">
        <v>2311324</v>
      </c>
      <c r="C40" s="76">
        <v>0</v>
      </c>
      <c r="D40" s="76">
        <v>2311324</v>
      </c>
      <c r="E40" s="76">
        <v>2080192</v>
      </c>
      <c r="F40" s="11"/>
    </row>
    <row r="41" spans="1:6" x14ac:dyDescent="0.35">
      <c r="A41" s="75" t="s">
        <v>23</v>
      </c>
      <c r="B41" s="76">
        <v>68678962</v>
      </c>
      <c r="C41" s="76">
        <v>0</v>
      </c>
      <c r="D41" s="76">
        <v>68678962</v>
      </c>
      <c r="E41" s="76">
        <v>40517579.869999997</v>
      </c>
      <c r="F41" s="11"/>
    </row>
    <row r="42" spans="1:6" x14ac:dyDescent="0.35">
      <c r="A42" s="75"/>
      <c r="B42" s="76"/>
      <c r="C42" s="76"/>
      <c r="D42" s="76"/>
      <c r="E42" s="76"/>
      <c r="F42" s="11"/>
    </row>
    <row r="43" spans="1:6" x14ac:dyDescent="0.35">
      <c r="A43" s="74" t="s">
        <v>88</v>
      </c>
      <c r="B43" s="79">
        <v>52787000</v>
      </c>
      <c r="C43" s="79">
        <v>0</v>
      </c>
      <c r="D43" s="79">
        <v>52787000</v>
      </c>
      <c r="E43" s="79">
        <v>45130711.410000004</v>
      </c>
      <c r="F43" s="11"/>
    </row>
    <row r="44" spans="1:6" x14ac:dyDescent="0.35">
      <c r="A44" s="63" t="s">
        <v>89</v>
      </c>
      <c r="B44" s="70">
        <v>52787000</v>
      </c>
      <c r="C44" s="70">
        <v>0</v>
      </c>
      <c r="D44" s="70">
        <v>52787000</v>
      </c>
      <c r="E44" s="70">
        <v>45130711.410000004</v>
      </c>
    </row>
    <row r="45" spans="1:6" x14ac:dyDescent="0.35">
      <c r="A45" s="63"/>
      <c r="B45" s="70"/>
      <c r="C45" s="70"/>
      <c r="D45" s="70"/>
      <c r="E45" s="70"/>
    </row>
    <row r="46" spans="1:6" x14ac:dyDescent="0.35">
      <c r="A46" s="71" t="s">
        <v>45</v>
      </c>
      <c r="B46" s="72">
        <f>B48+B56+B63+B66+B69+B72+B77</f>
        <v>22350377</v>
      </c>
      <c r="C46" s="72">
        <f t="shared" ref="C46:E46" si="5">C48+C56+C63+C66+C69+C72+C77</f>
        <v>-1834362.0000000002</v>
      </c>
      <c r="D46" s="72">
        <f t="shared" si="5"/>
        <v>20516015.000000007</v>
      </c>
      <c r="E46" s="72">
        <f t="shared" si="5"/>
        <v>14623923.799999997</v>
      </c>
    </row>
    <row r="47" spans="1:6" x14ac:dyDescent="0.35">
      <c r="A47" s="78"/>
      <c r="B47" s="76"/>
      <c r="C47" s="76"/>
      <c r="D47" s="76"/>
      <c r="E47" s="76"/>
    </row>
    <row r="48" spans="1:6" x14ac:dyDescent="0.35">
      <c r="A48" s="80" t="s">
        <v>29</v>
      </c>
      <c r="B48" s="81">
        <v>12614077</v>
      </c>
      <c r="C48" s="81">
        <v>-2748599</v>
      </c>
      <c r="D48" s="81">
        <v>9865478.0000000019</v>
      </c>
      <c r="E48" s="81">
        <v>6799336.790000001</v>
      </c>
    </row>
    <row r="49" spans="1:5" x14ac:dyDescent="0.35">
      <c r="A49" s="120" t="s">
        <v>44</v>
      </c>
      <c r="B49" s="120"/>
      <c r="C49" s="120"/>
      <c r="D49" s="120"/>
      <c r="E49" s="120"/>
    </row>
    <row r="50" spans="1:5" x14ac:dyDescent="0.35">
      <c r="A50" s="78" t="s">
        <v>30</v>
      </c>
      <c r="B50" s="76">
        <v>5761084</v>
      </c>
      <c r="C50" s="76">
        <v>-9521.99999999998</v>
      </c>
      <c r="D50" s="76">
        <v>5751562.0000000019</v>
      </c>
      <c r="E50" s="76">
        <v>4255878.5000000009</v>
      </c>
    </row>
    <row r="51" spans="1:5" x14ac:dyDescent="0.35">
      <c r="A51" s="78" t="s">
        <v>31</v>
      </c>
      <c r="B51" s="76">
        <v>2087000</v>
      </c>
      <c r="C51" s="76">
        <v>-1442867</v>
      </c>
      <c r="D51" s="76">
        <v>644133</v>
      </c>
      <c r="E51" s="76">
        <v>0</v>
      </c>
    </row>
    <row r="52" spans="1:5" x14ac:dyDescent="0.35">
      <c r="A52" s="78" t="s">
        <v>32</v>
      </c>
      <c r="B52" s="76">
        <v>1528620</v>
      </c>
      <c r="C52" s="76">
        <v>-1481476</v>
      </c>
      <c r="D52" s="76">
        <v>47144</v>
      </c>
      <c r="E52" s="76">
        <v>33442.53</v>
      </c>
    </row>
    <row r="53" spans="1:5" x14ac:dyDescent="0.35">
      <c r="A53" s="78" t="s">
        <v>33</v>
      </c>
      <c r="B53" s="76">
        <v>1242696</v>
      </c>
      <c r="C53" s="76">
        <v>-93974</v>
      </c>
      <c r="D53" s="76">
        <v>1148722</v>
      </c>
      <c r="E53" s="76">
        <v>879679.7300000001</v>
      </c>
    </row>
    <row r="54" spans="1:5" x14ac:dyDescent="0.35">
      <c r="A54" s="78" t="s">
        <v>34</v>
      </c>
      <c r="B54" s="76">
        <v>1994677</v>
      </c>
      <c r="C54" s="76">
        <v>279240</v>
      </c>
      <c r="D54" s="76">
        <v>2273917</v>
      </c>
      <c r="E54" s="76">
        <v>1630336.0300000003</v>
      </c>
    </row>
    <row r="55" spans="1:5" x14ac:dyDescent="0.35">
      <c r="A55" s="78"/>
      <c r="B55" s="76"/>
      <c r="C55" s="76"/>
      <c r="D55" s="76"/>
      <c r="E55" s="76"/>
    </row>
    <row r="56" spans="1:5" x14ac:dyDescent="0.35">
      <c r="A56" s="66" t="s">
        <v>35</v>
      </c>
      <c r="B56" s="72">
        <v>2090000</v>
      </c>
      <c r="C56" s="72">
        <v>1098284.9999999998</v>
      </c>
      <c r="D56" s="72">
        <v>3188285</v>
      </c>
      <c r="E56" s="72">
        <v>1684357.7500000002</v>
      </c>
    </row>
    <row r="57" spans="1:5" x14ac:dyDescent="0.35">
      <c r="A57" s="120" t="s">
        <v>44</v>
      </c>
      <c r="B57" s="120"/>
      <c r="C57" s="120"/>
      <c r="D57" s="120"/>
      <c r="E57" s="120"/>
    </row>
    <row r="58" spans="1:5" x14ac:dyDescent="0.35">
      <c r="A58" s="78" t="s">
        <v>36</v>
      </c>
      <c r="B58" s="76">
        <v>1029200</v>
      </c>
      <c r="C58" s="76">
        <v>1090495.9999999998</v>
      </c>
      <c r="D58" s="76">
        <v>2119696</v>
      </c>
      <c r="E58" s="76">
        <v>976822.37000000011</v>
      </c>
    </row>
    <row r="59" spans="1:5" x14ac:dyDescent="0.35">
      <c r="A59" s="78" t="s">
        <v>37</v>
      </c>
      <c r="B59" s="76">
        <v>452400</v>
      </c>
      <c r="C59" s="76">
        <v>2698.0000000000045</v>
      </c>
      <c r="D59" s="76">
        <v>455098</v>
      </c>
      <c r="E59" s="76">
        <v>365170.84</v>
      </c>
    </row>
    <row r="60" spans="1:5" x14ac:dyDescent="0.35">
      <c r="A60" s="78" t="s">
        <v>38</v>
      </c>
      <c r="B60" s="76">
        <v>360000</v>
      </c>
      <c r="C60" s="76">
        <v>-17018</v>
      </c>
      <c r="D60" s="76">
        <v>342982</v>
      </c>
      <c r="E60" s="76">
        <v>128668.55999999998</v>
      </c>
    </row>
    <row r="61" spans="1:5" x14ac:dyDescent="0.35">
      <c r="A61" s="78" t="s">
        <v>34</v>
      </c>
      <c r="B61" s="76">
        <v>248400</v>
      </c>
      <c r="C61" s="76">
        <v>22108.999999999996</v>
      </c>
      <c r="D61" s="76">
        <v>270509</v>
      </c>
      <c r="E61" s="76">
        <v>213695.9800000001</v>
      </c>
    </row>
    <row r="62" spans="1:5" x14ac:dyDescent="0.35">
      <c r="A62" s="78"/>
      <c r="B62" s="76"/>
      <c r="C62" s="76"/>
      <c r="D62" s="76"/>
      <c r="E62" s="76"/>
    </row>
    <row r="63" spans="1:5" x14ac:dyDescent="0.35">
      <c r="A63" s="66" t="s">
        <v>39</v>
      </c>
      <c r="B63" s="72">
        <f>B64</f>
        <v>200000</v>
      </c>
      <c r="C63" s="72">
        <f t="shared" ref="C63:E63" si="6">C64</f>
        <v>-192600</v>
      </c>
      <c r="D63" s="72">
        <f t="shared" si="6"/>
        <v>7400</v>
      </c>
      <c r="E63" s="72">
        <f t="shared" si="6"/>
        <v>1819</v>
      </c>
    </row>
    <row r="64" spans="1:5" x14ac:dyDescent="0.35">
      <c r="A64" s="78" t="s">
        <v>40</v>
      </c>
      <c r="B64" s="76">
        <v>200000</v>
      </c>
      <c r="C64" s="76">
        <v>-192600</v>
      </c>
      <c r="D64" s="76">
        <v>7400</v>
      </c>
      <c r="E64" s="76">
        <v>1819</v>
      </c>
    </row>
    <row r="65" spans="1:5" x14ac:dyDescent="0.35">
      <c r="A65" s="78"/>
      <c r="B65" s="76"/>
      <c r="C65" s="76"/>
      <c r="D65" s="76"/>
      <c r="E65" s="76"/>
    </row>
    <row r="66" spans="1:5" x14ac:dyDescent="0.35">
      <c r="A66" s="66" t="s">
        <v>41</v>
      </c>
      <c r="B66" s="72">
        <f>B67</f>
        <v>453499.99999999983</v>
      </c>
      <c r="C66" s="72">
        <f t="shared" ref="C66:E66" si="7">C67</f>
        <v>8552.0000000000018</v>
      </c>
      <c r="D66" s="72">
        <f t="shared" si="7"/>
        <v>462052.00000000006</v>
      </c>
      <c r="E66" s="72">
        <f t="shared" si="7"/>
        <v>309868.41000000015</v>
      </c>
    </row>
    <row r="67" spans="1:5" x14ac:dyDescent="0.35">
      <c r="A67" s="68" t="s">
        <v>42</v>
      </c>
      <c r="B67" s="76">
        <v>453499.99999999983</v>
      </c>
      <c r="C67" s="76">
        <v>8552.0000000000018</v>
      </c>
      <c r="D67" s="76">
        <v>462052.00000000006</v>
      </c>
      <c r="E67" s="76">
        <v>309868.41000000015</v>
      </c>
    </row>
    <row r="68" spans="1:5" x14ac:dyDescent="0.35">
      <c r="A68" s="78"/>
      <c r="B68" s="76"/>
      <c r="C68" s="76"/>
      <c r="D68" s="76"/>
      <c r="E68" s="76"/>
    </row>
    <row r="69" spans="1:5" x14ac:dyDescent="0.35">
      <c r="A69" s="66" t="s">
        <v>43</v>
      </c>
      <c r="B69" s="72">
        <f>B70</f>
        <v>6000</v>
      </c>
      <c r="C69" s="72">
        <f t="shared" ref="C69:E69" si="8">C70</f>
        <v>0</v>
      </c>
      <c r="D69" s="72">
        <f t="shared" si="8"/>
        <v>6000</v>
      </c>
      <c r="E69" s="72">
        <f t="shared" si="8"/>
        <v>4500</v>
      </c>
    </row>
    <row r="70" spans="1:5" x14ac:dyDescent="0.35">
      <c r="A70" s="78" t="s">
        <v>22</v>
      </c>
      <c r="B70" s="76">
        <v>6000</v>
      </c>
      <c r="C70" s="76">
        <v>0</v>
      </c>
      <c r="D70" s="76">
        <v>6000</v>
      </c>
      <c r="E70" s="76">
        <v>4500</v>
      </c>
    </row>
    <row r="71" spans="1:5" x14ac:dyDescent="0.35">
      <c r="A71" s="78"/>
      <c r="B71" s="76"/>
      <c r="C71" s="76"/>
      <c r="D71" s="76"/>
      <c r="E71" s="76"/>
    </row>
    <row r="72" spans="1:5" x14ac:dyDescent="0.35">
      <c r="A72" s="66" t="s">
        <v>11</v>
      </c>
      <c r="B72" s="72">
        <v>25000</v>
      </c>
      <c r="C72" s="72">
        <v>0</v>
      </c>
      <c r="D72" s="72">
        <v>25000</v>
      </c>
      <c r="E72" s="72">
        <v>25000</v>
      </c>
    </row>
    <row r="73" spans="1:5" x14ac:dyDescent="0.35">
      <c r="A73" s="120" t="s">
        <v>44</v>
      </c>
      <c r="B73" s="120"/>
      <c r="C73" s="120"/>
      <c r="D73" s="120"/>
      <c r="E73" s="120"/>
    </row>
    <row r="74" spans="1:5" x14ac:dyDescent="0.35">
      <c r="A74" s="63" t="s">
        <v>12</v>
      </c>
      <c r="B74" s="70">
        <v>10000</v>
      </c>
      <c r="C74" s="70">
        <v>0</v>
      </c>
      <c r="D74" s="70">
        <v>10000</v>
      </c>
      <c r="E74" s="70">
        <v>10000</v>
      </c>
    </row>
    <row r="75" spans="1:5" x14ac:dyDescent="0.35">
      <c r="A75" s="63" t="s">
        <v>13</v>
      </c>
      <c r="B75" s="70">
        <v>15000</v>
      </c>
      <c r="C75" s="70">
        <v>0</v>
      </c>
      <c r="D75" s="70">
        <v>15000</v>
      </c>
      <c r="E75" s="70">
        <v>15000</v>
      </c>
    </row>
    <row r="76" spans="1:5" x14ac:dyDescent="0.35">
      <c r="A76" s="78"/>
      <c r="B76" s="76"/>
      <c r="C76" s="76"/>
      <c r="D76" s="76"/>
      <c r="E76" s="76"/>
    </row>
    <row r="77" spans="1:5" x14ac:dyDescent="0.35">
      <c r="A77" s="66" t="s">
        <v>24</v>
      </c>
      <c r="B77" s="67">
        <f>B78+B79</f>
        <v>6961800.0000000019</v>
      </c>
      <c r="C77" s="67">
        <f t="shared" ref="C77:E77" si="9">C78+C79</f>
        <v>-1.7083223724512212E-11</v>
      </c>
      <c r="D77" s="67">
        <f t="shared" si="9"/>
        <v>6961800.0000000056</v>
      </c>
      <c r="E77" s="67">
        <f t="shared" si="9"/>
        <v>5799041.8499999968</v>
      </c>
    </row>
    <row r="78" spans="1:5" x14ac:dyDescent="0.35">
      <c r="A78" s="68" t="s">
        <v>46</v>
      </c>
      <c r="B78" s="69">
        <v>6224700.0000000019</v>
      </c>
      <c r="C78" s="69">
        <v>-1.7083223724512212E-11</v>
      </c>
      <c r="D78" s="69">
        <v>6224700.0000000056</v>
      </c>
      <c r="E78" s="69">
        <v>5454247.8199999966</v>
      </c>
    </row>
    <row r="79" spans="1:5" x14ac:dyDescent="0.35">
      <c r="A79" s="68" t="s">
        <v>47</v>
      </c>
      <c r="B79" s="69">
        <v>737099.99999999988</v>
      </c>
      <c r="C79" s="69">
        <v>0</v>
      </c>
      <c r="D79" s="69">
        <v>737100</v>
      </c>
      <c r="E79" s="69">
        <v>344794.03</v>
      </c>
    </row>
    <row r="80" spans="1:5" x14ac:dyDescent="0.35">
      <c r="A80" s="120" t="s">
        <v>44</v>
      </c>
      <c r="B80" s="120"/>
      <c r="C80" s="120"/>
      <c r="D80" s="120"/>
      <c r="E80" s="120"/>
    </row>
    <row r="81" spans="1:5" x14ac:dyDescent="0.35">
      <c r="A81" s="63" t="s">
        <v>25</v>
      </c>
      <c r="B81" s="70">
        <v>149100.00000000006</v>
      </c>
      <c r="C81" s="70">
        <v>39200.000000000015</v>
      </c>
      <c r="D81" s="70">
        <v>188300</v>
      </c>
      <c r="E81" s="70">
        <v>107240.72000000002</v>
      </c>
    </row>
    <row r="82" spans="1:5" x14ac:dyDescent="0.35">
      <c r="A82" s="63" t="s">
        <v>26</v>
      </c>
      <c r="B82" s="70">
        <v>3719416.0000000005</v>
      </c>
      <c r="C82" s="70">
        <v>12421.000000000005</v>
      </c>
      <c r="D82" s="70">
        <v>3731837.0000000005</v>
      </c>
      <c r="E82" s="70">
        <v>3037107.430000002</v>
      </c>
    </row>
    <row r="83" spans="1:5" x14ac:dyDescent="0.35">
      <c r="A83" s="63" t="s">
        <v>27</v>
      </c>
      <c r="B83" s="70">
        <v>587999.99999999988</v>
      </c>
      <c r="C83" s="70">
        <v>-39199.999999999993</v>
      </c>
      <c r="D83" s="70">
        <v>548800</v>
      </c>
      <c r="E83" s="70">
        <v>237553.31</v>
      </c>
    </row>
    <row r="84" spans="1:5" ht="15" thickBot="1" x14ac:dyDescent="0.4">
      <c r="A84" s="82" t="s">
        <v>28</v>
      </c>
      <c r="B84" s="83">
        <v>2505284.0000000019</v>
      </c>
      <c r="C84" s="83">
        <v>-12421.000000000007</v>
      </c>
      <c r="D84" s="83">
        <v>2492862.9999999995</v>
      </c>
      <c r="E84" s="83">
        <v>2417140.3899999997</v>
      </c>
    </row>
    <row r="85" spans="1:5" ht="15" thickTop="1" x14ac:dyDescent="0.35">
      <c r="A85" s="10"/>
      <c r="B85" s="9"/>
      <c r="C85" s="9"/>
      <c r="D85" s="9"/>
      <c r="E85" s="9"/>
    </row>
    <row r="86" spans="1:5" ht="72" customHeight="1" x14ac:dyDescent="0.35">
      <c r="A86" s="118" t="s">
        <v>84</v>
      </c>
      <c r="B86" s="118"/>
      <c r="C86" s="118"/>
      <c r="D86" s="118"/>
      <c r="E86" s="118"/>
    </row>
    <row r="87" spans="1:5" x14ac:dyDescent="0.35">
      <c r="A87" s="10"/>
      <c r="B87" s="9"/>
      <c r="C87" s="9"/>
      <c r="D87" s="9"/>
      <c r="E87" s="9"/>
    </row>
    <row r="88" spans="1:5" x14ac:dyDescent="0.35">
      <c r="A88" s="10"/>
      <c r="B88" s="9"/>
      <c r="C88" s="9"/>
      <c r="D88" s="9"/>
      <c r="E88" s="9"/>
    </row>
    <row r="89" spans="1:5" x14ac:dyDescent="0.35">
      <c r="A89" s="10"/>
      <c r="B89" s="9"/>
      <c r="C89" s="9"/>
      <c r="D89" s="9"/>
      <c r="E89" s="9"/>
    </row>
    <row r="90" spans="1:5" x14ac:dyDescent="0.35">
      <c r="A90" s="10"/>
      <c r="B90" s="9"/>
      <c r="C90" s="9"/>
      <c r="D90" s="9"/>
      <c r="E90" s="9"/>
    </row>
    <row r="91" spans="1:5" x14ac:dyDescent="0.35">
      <c r="A91" s="10"/>
      <c r="B91" s="9"/>
      <c r="C91" s="9"/>
      <c r="D91" s="9"/>
      <c r="E91" s="9"/>
    </row>
    <row r="92" spans="1:5" x14ac:dyDescent="0.35">
      <c r="A92" s="10"/>
      <c r="B92" s="9"/>
      <c r="C92" s="9"/>
      <c r="D92" s="9"/>
      <c r="E92" s="9"/>
    </row>
    <row r="93" spans="1:5" x14ac:dyDescent="0.35">
      <c r="A93" s="10"/>
      <c r="B93" s="9"/>
      <c r="C93" s="9"/>
      <c r="D93" s="9"/>
      <c r="E93" s="9"/>
    </row>
    <row r="94" spans="1:5" x14ac:dyDescent="0.35">
      <c r="B94" s="5"/>
      <c r="C94" s="5"/>
      <c r="D94" s="5"/>
      <c r="E94" s="5"/>
    </row>
    <row r="95" spans="1:5" x14ac:dyDescent="0.35">
      <c r="B95" s="5"/>
      <c r="C95" s="5"/>
      <c r="D95" s="5"/>
      <c r="E95" s="5"/>
    </row>
  </sheetData>
  <mergeCells count="16">
    <mergeCell ref="A86:E86"/>
    <mergeCell ref="F5:F6"/>
    <mergeCell ref="A80:E80"/>
    <mergeCell ref="A73:E73"/>
    <mergeCell ref="A57:E57"/>
    <mergeCell ref="A49:E49"/>
    <mergeCell ref="A32:E32"/>
    <mergeCell ref="A1:E1"/>
    <mergeCell ref="A2:E2"/>
    <mergeCell ref="A3:E3"/>
    <mergeCell ref="A4:E4"/>
    <mergeCell ref="A5:A6"/>
    <mergeCell ref="B5:B6"/>
    <mergeCell ref="C5:C6"/>
    <mergeCell ref="D5:D6"/>
    <mergeCell ref="E5:E6"/>
  </mergeCells>
  <printOptions verticalCentered="1"/>
  <pageMargins left="0.31496062992125984" right="0.31496062992125984" top="0.74803149606299213" bottom="0.74803149606299213" header="0.31496062992125984" footer="0.31496062992125984"/>
  <pageSetup scale="65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25"/>
  <sheetViews>
    <sheetView zoomScaleNormal="100" workbookViewId="0">
      <selection activeCell="M8" sqref="M8"/>
    </sheetView>
  </sheetViews>
  <sheetFormatPr defaultColWidth="11.453125" defaultRowHeight="11.5" x14ac:dyDescent="0.25"/>
  <cols>
    <col min="1" max="1" width="34.54296875" style="84" customWidth="1"/>
    <col min="2" max="6" width="11.453125" style="84" customWidth="1"/>
    <col min="7" max="8" width="11.453125" style="84"/>
    <col min="9" max="9" width="12.7265625" style="84" customWidth="1"/>
    <col min="10" max="10" width="14.54296875" style="84" customWidth="1"/>
    <col min="11" max="11" width="14.81640625" style="84" customWidth="1"/>
    <col min="12" max="16384" width="11.453125" style="84"/>
  </cols>
  <sheetData>
    <row r="2" spans="1:13" x14ac:dyDescent="0.25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</row>
    <row r="3" spans="1:13" x14ac:dyDescent="0.25">
      <c r="A3" s="124" t="s">
        <v>103</v>
      </c>
      <c r="B3" s="124"/>
      <c r="C3" s="124"/>
      <c r="D3" s="124"/>
      <c r="E3" s="124"/>
      <c r="F3" s="124"/>
      <c r="G3" s="124"/>
      <c r="H3" s="124"/>
      <c r="I3" s="124"/>
      <c r="J3" s="124"/>
    </row>
    <row r="4" spans="1:13" x14ac:dyDescent="0.25">
      <c r="A4" s="126" t="s">
        <v>97</v>
      </c>
      <c r="B4" s="126"/>
      <c r="C4" s="126"/>
      <c r="D4" s="126"/>
      <c r="E4" s="126"/>
      <c r="F4" s="126"/>
      <c r="G4" s="126"/>
      <c r="H4" s="126"/>
      <c r="I4" s="126"/>
      <c r="J4" s="126"/>
    </row>
    <row r="5" spans="1:13" ht="12" thickBot="1" x14ac:dyDescent="0.3">
      <c r="A5" s="86"/>
    </row>
    <row r="6" spans="1:13" ht="21.75" customHeight="1" thickTop="1" x14ac:dyDescent="0.25">
      <c r="A6" s="96" t="s">
        <v>98</v>
      </c>
      <c r="B6" s="97">
        <v>2010</v>
      </c>
      <c r="C6" s="97">
        <v>2011</v>
      </c>
      <c r="D6" s="97">
        <v>2012</v>
      </c>
      <c r="E6" s="97">
        <v>2013</v>
      </c>
      <c r="F6" s="97">
        <v>2014</v>
      </c>
      <c r="G6" s="97">
        <v>2015</v>
      </c>
      <c r="H6" s="97">
        <v>2016</v>
      </c>
      <c r="I6" s="122" t="s">
        <v>99</v>
      </c>
      <c r="J6" s="123"/>
      <c r="K6" s="121" t="s">
        <v>105</v>
      </c>
      <c r="L6" s="121" t="s">
        <v>106</v>
      </c>
    </row>
    <row r="7" spans="1:13" s="89" customFormat="1" ht="23" x14ac:dyDescent="0.25">
      <c r="A7" s="86"/>
      <c r="I7" s="95" t="s">
        <v>102</v>
      </c>
      <c r="J7" s="95" t="s">
        <v>104</v>
      </c>
      <c r="K7" s="121"/>
      <c r="L7" s="121"/>
    </row>
    <row r="8" spans="1:13" s="88" customFormat="1" ht="23.25" customHeight="1" x14ac:dyDescent="0.25">
      <c r="A8" s="90" t="s">
        <v>24</v>
      </c>
      <c r="B8" s="91">
        <f t="shared" ref="B8:H8" si="0">B9+B10</f>
        <v>1910.1670000000001</v>
      </c>
      <c r="C8" s="91">
        <f t="shared" si="0"/>
        <v>2854.6680000000001</v>
      </c>
      <c r="D8" s="91">
        <f t="shared" si="0"/>
        <v>3665.7840000000001</v>
      </c>
      <c r="E8" s="91">
        <f t="shared" si="0"/>
        <v>3861.2890000000002</v>
      </c>
      <c r="F8" s="91">
        <f t="shared" si="0"/>
        <v>3578.7149999999997</v>
      </c>
      <c r="G8" s="91">
        <f t="shared" si="0"/>
        <v>3784.9987700000001</v>
      </c>
      <c r="H8" s="91">
        <f t="shared" si="0"/>
        <v>4303.3397400000003</v>
      </c>
      <c r="I8" s="91">
        <v>6961.8</v>
      </c>
      <c r="J8" s="91">
        <v>5799.0418499999932</v>
      </c>
      <c r="K8" s="87">
        <f>(I8-B8)/B8*100</f>
        <v>264.46028017445593</v>
      </c>
      <c r="L8" s="99">
        <f>(I8-G8)/G8*100</f>
        <v>83.931367565543496</v>
      </c>
    </row>
    <row r="9" spans="1:13" s="88" customFormat="1" x14ac:dyDescent="0.25">
      <c r="A9" s="92" t="s">
        <v>101</v>
      </c>
      <c r="B9" s="91">
        <v>1506.5160000000001</v>
      </c>
      <c r="C9" s="91">
        <v>2137.1640000000002</v>
      </c>
      <c r="D9" s="91">
        <v>3005.663</v>
      </c>
      <c r="E9" s="91">
        <v>3083.373</v>
      </c>
      <c r="F9" s="91">
        <v>3391.1579999999999</v>
      </c>
      <c r="G9" s="91">
        <v>3598.7426300000002</v>
      </c>
      <c r="H9" s="91">
        <v>3836.05681</v>
      </c>
      <c r="I9" s="91">
        <v>6224.7000000000016</v>
      </c>
      <c r="J9" s="91">
        <v>5454.2478199999969</v>
      </c>
      <c r="K9" s="87">
        <f t="shared" ref="K9:K10" si="1">(I9-B9)/B9*100</f>
        <v>313.18512382211679</v>
      </c>
      <c r="L9" s="99">
        <f t="shared" ref="L9:L10" si="2">(I9-G9)/G9*100</f>
        <v>72.968746031165935</v>
      </c>
    </row>
    <row r="10" spans="1:13" s="88" customFormat="1" ht="12" thickBot="1" x14ac:dyDescent="0.3">
      <c r="A10" s="93" t="s">
        <v>100</v>
      </c>
      <c r="B10" s="94">
        <v>403.65100000000001</v>
      </c>
      <c r="C10" s="94">
        <v>717.50400000000002</v>
      </c>
      <c r="D10" s="94">
        <v>660.12099999999998</v>
      </c>
      <c r="E10" s="94">
        <v>777.91600000000005</v>
      </c>
      <c r="F10" s="94">
        <v>187.55699999999999</v>
      </c>
      <c r="G10" s="94">
        <v>186.25614000000002</v>
      </c>
      <c r="H10" s="94">
        <v>467.28292999999991</v>
      </c>
      <c r="I10" s="94">
        <v>737.09999999999991</v>
      </c>
      <c r="J10" s="94">
        <v>344.79403000000002</v>
      </c>
      <c r="K10" s="87">
        <f t="shared" si="1"/>
        <v>82.608243259647537</v>
      </c>
      <c r="L10" s="99">
        <f t="shared" si="2"/>
        <v>295.74534294547277</v>
      </c>
    </row>
    <row r="11" spans="1:13" ht="30.75" customHeight="1" thickTop="1" x14ac:dyDescent="0.25">
      <c r="A11" s="125" t="s">
        <v>91</v>
      </c>
      <c r="B11" s="125"/>
      <c r="C11" s="125"/>
      <c r="D11" s="125"/>
      <c r="E11" s="125"/>
      <c r="F11" s="125"/>
      <c r="G11" s="125"/>
      <c r="H11" s="125"/>
      <c r="I11" s="125"/>
      <c r="J11" s="125"/>
    </row>
    <row r="12" spans="1:13" x14ac:dyDescent="0.25"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</row>
    <row r="14" spans="1:13" x14ac:dyDescent="0.25">
      <c r="C14" s="98"/>
      <c r="D14" s="98"/>
      <c r="E14" s="98"/>
      <c r="F14" s="98"/>
      <c r="G14" s="98"/>
      <c r="H14" s="98"/>
      <c r="I14" s="98"/>
    </row>
    <row r="25" spans="1:1" x14ac:dyDescent="0.25">
      <c r="A25" s="85" t="s">
        <v>96</v>
      </c>
    </row>
  </sheetData>
  <mergeCells count="7">
    <mergeCell ref="L6:L7"/>
    <mergeCell ref="I6:J6"/>
    <mergeCell ref="A2:J2"/>
    <mergeCell ref="A3:J3"/>
    <mergeCell ref="A11:J11"/>
    <mergeCell ref="A4:J4"/>
    <mergeCell ref="K6:K7"/>
  </mergeCells>
  <pageMargins left="0.74803149606299213" right="0.74803149606299213" top="0.98425196850393704" bottom="0.98425196850393704" header="0" footer="0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85AF8B-8FBC-415D-B973-8FA9E67B7FFC}"/>
</file>

<file path=customXml/itemProps2.xml><?xml version="1.0" encoding="utf-8"?>
<ds:datastoreItem xmlns:ds="http://schemas.openxmlformats.org/officeDocument/2006/customXml" ds:itemID="{0CE0CD2C-F010-442E-8BC7-5AC3F23B20E8}"/>
</file>

<file path=customXml/itemProps3.xml><?xml version="1.0" encoding="utf-8"?>
<ds:datastoreItem xmlns:ds="http://schemas.openxmlformats.org/officeDocument/2006/customXml" ds:itemID="{C2D51FCA-95E4-4AAD-95E8-F491D46241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Gasto Social</vt:lpstr>
      <vt:lpstr>Gasto directo infancia</vt:lpstr>
      <vt:lpstr>Presupuesto Seniaf</vt:lpstr>
      <vt:lpstr>Hoja1</vt:lpstr>
      <vt:lpstr>'Gasto Social'!Print_Area</vt:lpstr>
      <vt:lpstr>'Gasto directo infancia'!Print_Titles</vt:lpstr>
      <vt:lpstr>'Gasto Social'!Print_Titles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Dieguez</dc:creator>
  <cp:lastModifiedBy>pfalcon</cp:lastModifiedBy>
  <cp:lastPrinted>2018-01-05T19:26:23Z</cp:lastPrinted>
  <dcterms:created xsi:type="dcterms:W3CDTF">2018-01-04T16:29:07Z</dcterms:created>
  <dcterms:modified xsi:type="dcterms:W3CDTF">2018-01-12T12:16:48Z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